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75" windowWidth="18915" windowHeight="11820"/>
  </bookViews>
  <sheets>
    <sheet name="Explanation basic data" sheetId="1" r:id="rId1"/>
    <sheet name="Town production" sheetId="2" r:id="rId2"/>
    <sheet name="Price table" sheetId="3" r:id="rId3"/>
    <sheet name="Ship build informations" sheetId="4" r:id="rId4"/>
    <sheet name="Traveltimes" sheetId="5" r:id="rId5"/>
    <sheet name="Mediteranian trading posts" sheetId="6" r:id="rId6"/>
    <sheet name="production scales of facilitys" sheetId="7" r:id="rId7"/>
    <sheet name="Need and Production" sheetId="8" r:id="rId8"/>
    <sheet name="Planing a full scale &quot;Hanse&quot;" sheetId="9" r:id="rId9"/>
  </sheets>
  <calcPr calcId="144525"/>
</workbook>
</file>

<file path=xl/calcChain.xml><?xml version="1.0" encoding="utf-8"?>
<calcChain xmlns="http://schemas.openxmlformats.org/spreadsheetml/2006/main">
  <c r="W47" i="9" l="1"/>
  <c r="W46" i="9"/>
  <c r="E46" i="9"/>
  <c r="F46" i="9"/>
  <c r="G46" i="9"/>
  <c r="H46" i="9"/>
  <c r="I46" i="9"/>
  <c r="J46" i="9"/>
  <c r="K46" i="9"/>
  <c r="L46" i="9"/>
  <c r="M46" i="9"/>
  <c r="N46" i="9"/>
  <c r="O46" i="9"/>
  <c r="P46" i="9"/>
  <c r="Q46" i="9"/>
  <c r="R46" i="9"/>
  <c r="S46" i="9"/>
  <c r="T46" i="9"/>
  <c r="U46" i="9"/>
  <c r="V46" i="9"/>
  <c r="D46" i="9"/>
  <c r="W14" i="9"/>
  <c r="W15" i="9"/>
  <c r="W16" i="9"/>
  <c r="W17" i="9"/>
  <c r="W18" i="9"/>
  <c r="W19" i="9"/>
  <c r="W20" i="9"/>
  <c r="W21" i="9"/>
  <c r="W22" i="9"/>
  <c r="W23" i="9"/>
  <c r="W24" i="9"/>
  <c r="W25" i="9"/>
  <c r="W26" i="9"/>
  <c r="W27" i="9"/>
  <c r="W28" i="9"/>
  <c r="W29" i="9"/>
  <c r="W30" i="9"/>
  <c r="W31" i="9"/>
  <c r="W32" i="9"/>
  <c r="W33" i="9"/>
  <c r="W34" i="9"/>
  <c r="W35" i="9"/>
  <c r="W36" i="9"/>
  <c r="W37" i="9"/>
  <c r="W38" i="9"/>
  <c r="W39" i="9"/>
  <c r="W40" i="9"/>
  <c r="W41" i="9"/>
  <c r="W42" i="9"/>
  <c r="W43" i="9"/>
  <c r="W44" i="9"/>
  <c r="W13" i="9"/>
  <c r="U32" i="8" l="1"/>
  <c r="U31" i="8"/>
  <c r="U30" i="8"/>
  <c r="T10" i="8"/>
  <c r="T11" i="8"/>
  <c r="T12" i="8"/>
  <c r="T13" i="8"/>
  <c r="T14" i="8"/>
  <c r="T15" i="8"/>
  <c r="T16" i="8"/>
  <c r="T17" i="8"/>
  <c r="T18" i="8"/>
  <c r="T19" i="8"/>
  <c r="T20" i="8"/>
  <c r="T21" i="8"/>
  <c r="T22" i="8"/>
  <c r="T23" i="8"/>
  <c r="T24" i="8"/>
  <c r="T25" i="8"/>
  <c r="T26" i="8"/>
  <c r="T27" i="8"/>
  <c r="T9" i="8"/>
  <c r="S28" i="8"/>
  <c r="S10" i="8"/>
  <c r="S11" i="8"/>
  <c r="S12" i="8"/>
  <c r="S13" i="8"/>
  <c r="S14" i="8"/>
  <c r="S15" i="8"/>
  <c r="S16" i="8"/>
  <c r="S17" i="8"/>
  <c r="S18" i="8"/>
  <c r="S19" i="8"/>
  <c r="S20" i="8"/>
  <c r="S21" i="8"/>
  <c r="S22" i="8"/>
  <c r="S23" i="8"/>
  <c r="S24" i="8"/>
  <c r="S25" i="8"/>
  <c r="S26" i="8"/>
  <c r="S27" i="8"/>
  <c r="S9" i="8"/>
  <c r="Q10" i="8"/>
  <c r="Q11" i="8"/>
  <c r="Q12" i="8"/>
  <c r="Q13" i="8"/>
  <c r="Q14" i="8"/>
  <c r="Q15" i="8"/>
  <c r="Q16" i="8"/>
  <c r="Q17" i="8"/>
  <c r="Q18" i="8"/>
  <c r="Q19" i="8"/>
  <c r="Q20" i="8"/>
  <c r="Q21" i="8"/>
  <c r="Q22" i="8"/>
  <c r="Q23" i="8"/>
  <c r="Q24" i="8"/>
  <c r="Q25" i="8"/>
  <c r="Q26" i="8"/>
  <c r="Q27" i="8"/>
  <c r="Q9" i="8"/>
  <c r="P28" i="8"/>
  <c r="P27" i="8"/>
  <c r="P26" i="8"/>
  <c r="P25" i="8"/>
  <c r="P24" i="8"/>
  <c r="P23" i="8"/>
  <c r="P22" i="8"/>
  <c r="P21" i="8"/>
  <c r="P20" i="8"/>
  <c r="P19" i="8"/>
  <c r="P17" i="8"/>
  <c r="P16" i="8"/>
  <c r="P15" i="8"/>
  <c r="P14" i="8"/>
  <c r="P13" i="8"/>
  <c r="P12" i="8"/>
  <c r="P11" i="8"/>
  <c r="P10" i="8"/>
  <c r="P9" i="8"/>
  <c r="O15" i="8"/>
  <c r="O18" i="8"/>
  <c r="N9" i="8"/>
  <c r="N16" i="8"/>
  <c r="N17" i="8"/>
  <c r="N24" i="8"/>
  <c r="M14" i="8"/>
  <c r="M17" i="8"/>
  <c r="L11" i="8"/>
  <c r="L20" i="8"/>
  <c r="K13" i="8"/>
  <c r="K19" i="8"/>
  <c r="J12" i="8"/>
  <c r="J21" i="8"/>
  <c r="J25" i="8"/>
  <c r="I17" i="8"/>
  <c r="I25" i="8"/>
  <c r="H19" i="8"/>
  <c r="H22" i="8"/>
  <c r="G16" i="8"/>
  <c r="G21" i="8"/>
  <c r="G26" i="8"/>
  <c r="F10" i="8"/>
  <c r="F11" i="8"/>
  <c r="F12" i="8"/>
  <c r="F13" i="8"/>
  <c r="F14" i="8"/>
  <c r="F15" i="8"/>
  <c r="F16" i="8"/>
  <c r="F17" i="8"/>
  <c r="F18" i="8"/>
  <c r="F19" i="8"/>
  <c r="F20" i="8"/>
  <c r="F21" i="8"/>
  <c r="F22" i="8"/>
  <c r="F23" i="8"/>
  <c r="F24" i="8"/>
  <c r="F25" i="8"/>
  <c r="F26" i="8"/>
  <c r="F27" i="8"/>
  <c r="F9" i="8"/>
  <c r="E10" i="8"/>
  <c r="E11" i="8"/>
  <c r="E12" i="8"/>
  <c r="E13" i="8"/>
  <c r="E14" i="8"/>
  <c r="E15" i="8"/>
  <c r="E16" i="8"/>
  <c r="E17" i="8"/>
  <c r="E18" i="8"/>
  <c r="E19" i="8"/>
  <c r="E20" i="8"/>
  <c r="E21" i="8"/>
  <c r="E22" i="8"/>
  <c r="E23" i="8"/>
  <c r="E24" i="8"/>
  <c r="E25" i="8"/>
  <c r="E26" i="8"/>
  <c r="E27" i="8"/>
  <c r="E28" i="8"/>
  <c r="E9" i="8"/>
</calcChain>
</file>

<file path=xl/sharedStrings.xml><?xml version="1.0" encoding="utf-8"?>
<sst xmlns="http://schemas.openxmlformats.org/spreadsheetml/2006/main" count="598" uniqueCount="243">
  <si>
    <t>Explanation for the Patrician IV excel sheet</t>
  </si>
  <si>
    <t>You will find the information in the following order:</t>
  </si>
  <si>
    <t>sheet</t>
  </si>
  <si>
    <t>name</t>
  </si>
  <si>
    <t>content</t>
  </si>
  <si>
    <t>Town production</t>
  </si>
  <si>
    <t>"Historical map": What does which town produce, which towns import spices?</t>
  </si>
  <si>
    <t>Price table</t>
  </si>
  <si>
    <t>Prices when to buy and when to sell, production prices optimal for (vers. 1.2)</t>
  </si>
  <si>
    <t>Ship build information</t>
  </si>
  <si>
    <t>For which type of ship do i need which kind of material in which quantity?</t>
  </si>
  <si>
    <t>Travel times</t>
  </si>
  <si>
    <t>How long do i need to travel from one town to an other town on the P4 map?</t>
  </si>
  <si>
    <t>Mediterranean trading posts</t>
  </si>
  <si>
    <t>Which trading posts are to be found in the Mediterranean sea, what do they offer and where to find them?</t>
  </si>
  <si>
    <t>How much does which facility produce per day? Which materials are needed in which quantity to produce the goods?</t>
  </si>
  <si>
    <t>Need and Production</t>
  </si>
  <si>
    <t>Only for general information: Why can't i supply my towns with all goods in sufficient amounts to meet the need of the population?</t>
  </si>
  <si>
    <t>Planing a full scale "Hanse"</t>
  </si>
  <si>
    <t>One example for a full scale build up of 32 towns (1.92 mio. inhabitants) how many facilities of which kind in which city should be build?</t>
  </si>
  <si>
    <t>This excel sheet was written by Hein Bagaluth Alias Ralf Tielmann</t>
  </si>
  <si>
    <t>Production scales of the facilities</t>
  </si>
  <si>
    <t>The production in all 32 towns if you chose "historic distribution" for the production settings</t>
  </si>
  <si>
    <t>Information for beginners: If you start a new game, you can select the number of towns that will be active on the map from the start. There are 32 towns available in the game. But you can start with a min. of 20 towns. All towns, that are not shown on the map from the start on, have to be discovered by research or missions from the princes. To trade with towns, you discover by mission or research, you have to fulfill aldermen-missions. Research is done in the university. You have to be Lord mayor to build them and to order them to do research. Alderman-missions can only be accepted, if you have the rank of a councel president, not chairman as is shown in the game. (Vers. 1.2)</t>
  </si>
  <si>
    <t>wood</t>
  </si>
  <si>
    <t>brick</t>
  </si>
  <si>
    <t>grain</t>
  </si>
  <si>
    <t>hemp</t>
  </si>
  <si>
    <t>wool</t>
  </si>
  <si>
    <t>raw metal</t>
  </si>
  <si>
    <t>honey</t>
  </si>
  <si>
    <t>salt</t>
  </si>
  <si>
    <t>metal goods</t>
  </si>
  <si>
    <t>mead</t>
  </si>
  <si>
    <t>cloth</t>
  </si>
  <si>
    <t>beer</t>
  </si>
  <si>
    <t>stockfish</t>
  </si>
  <si>
    <t>clothing</t>
  </si>
  <si>
    <t>cheese</t>
  </si>
  <si>
    <t>pitch</t>
  </si>
  <si>
    <t>pelts</t>
  </si>
  <si>
    <t>meat</t>
  </si>
  <si>
    <t>wine</t>
  </si>
  <si>
    <t>spices</t>
  </si>
  <si>
    <t>Edinburgh</t>
  </si>
  <si>
    <t>Scarborough</t>
  </si>
  <si>
    <t>OP</t>
  </si>
  <si>
    <t>Boston*</t>
  </si>
  <si>
    <t>London</t>
  </si>
  <si>
    <t>Bruges</t>
  </si>
  <si>
    <t>Haarlem</t>
  </si>
  <si>
    <t>Groningen</t>
  </si>
  <si>
    <t>Cologne</t>
  </si>
  <si>
    <t>Bremen</t>
  </si>
  <si>
    <t>Hamburg</t>
  </si>
  <si>
    <t>Lübeck</t>
  </si>
  <si>
    <t>Rostock</t>
  </si>
  <si>
    <t>Ripen</t>
  </si>
  <si>
    <t>Flensburg</t>
  </si>
  <si>
    <t>Aalborg</t>
  </si>
  <si>
    <t>Naestved*</t>
  </si>
  <si>
    <t>Bergen</t>
  </si>
  <si>
    <t>Stavanger*</t>
  </si>
  <si>
    <t>Oslo</t>
  </si>
  <si>
    <t>Stockholm</t>
  </si>
  <si>
    <t>Gothenburg</t>
  </si>
  <si>
    <t>Malmö</t>
  </si>
  <si>
    <t>Ahus*</t>
  </si>
  <si>
    <t>Visby</t>
  </si>
  <si>
    <t>Stettin</t>
  </si>
  <si>
    <t>Danzig</t>
  </si>
  <si>
    <t>Thorn</t>
  </si>
  <si>
    <t>Königsberg*</t>
  </si>
  <si>
    <t>Riga</t>
  </si>
  <si>
    <t>Reval</t>
  </si>
  <si>
    <t>Helsinki*</t>
  </si>
  <si>
    <t>Novgorod</t>
  </si>
  <si>
    <t>Own production</t>
  </si>
  <si>
    <t>The product is needed as raw material for a other good produced in that town</t>
  </si>
  <si>
    <t>Good is produced in that town</t>
  </si>
  <si>
    <t>Good is needed as raw material in that town to produce a other good in that town</t>
  </si>
  <si>
    <t>Good will be imported by this town</t>
  </si>
  <si>
    <t>Goods in black typing don't need other goods to be produced.</t>
  </si>
  <si>
    <t>Goods in blue typing need one other good to be produced</t>
  </si>
  <si>
    <t>Goods in red typing will need two other goods to be produced</t>
  </si>
  <si>
    <t>Special goods are salt, cloth and metal goods. They need other goods to be produced, but are themselves needed as raw material for the production of other goods.</t>
  </si>
  <si>
    <t>Price table for production and trade in Patrician IV</t>
  </si>
  <si>
    <t>An other note: The production price named here, will not be permanent. There are a lot of patches to come after (1.2). Especially research of production will have an effect on that price, the moment this factor will be implemented. Also there is planed a "Add On" to P4. That add on will have dynamic settings for prices, production quantities and classes of population (poor, wealthy and rich). So also the demand will be dynamic.</t>
  </si>
  <si>
    <t>Level</t>
  </si>
  <si>
    <t>normal</t>
  </si>
  <si>
    <t>advanced</t>
  </si>
  <si>
    <t>professional</t>
  </si>
  <si>
    <t>price</t>
  </si>
  <si>
    <t>production</t>
  </si>
  <si>
    <t>buy</t>
  </si>
  <si>
    <t>sell</t>
  </si>
  <si>
    <t>good</t>
  </si>
  <si>
    <t>-</t>
  </si>
  <si>
    <t>Ship list needed raw materials</t>
  </si>
  <si>
    <t>The ship list does not contain prices. The prices will depend mostly on the prices the yard will have to pay in the market hall for the needed raw materials.</t>
  </si>
  <si>
    <t>snaika</t>
  </si>
  <si>
    <t>crayer</t>
  </si>
  <si>
    <t>cog</t>
  </si>
  <si>
    <t>hulk</t>
  </si>
  <si>
    <t>hanseatic cog</t>
  </si>
  <si>
    <t>river cog</t>
  </si>
  <si>
    <t>caravel</t>
  </si>
  <si>
    <t>could be used for the high sea and for rivers</t>
  </si>
  <si>
    <t>could only be used for sea towns, ship will not sail up rivers</t>
  </si>
  <si>
    <t>should only be used for rivers and short ways over sea</t>
  </si>
  <si>
    <t>Travel times between all cities on the Patrician IV map</t>
  </si>
  <si>
    <t>Note for beginners: Travel times are needed to calculate the time a convoy needs for a full round trip. For every stop (city) one day is needed. So the travel time adds one day for each town + the added travel time from one stop to the next and from the last city back to the start city. This is essential to plan the needed amount of goods for a supply system with hubs to fetch and deliver all produced and needed good to all towns you produce goods in.</t>
  </si>
  <si>
    <t>The time was measured on 0,1 speed settings with ships build up to 2'nd level, without cargo and captains with level 2 in navigation to get average travel times.</t>
  </si>
  <si>
    <t>The Mediterranean map and the Mediterranean cities, that could be discovered in P4</t>
  </si>
  <si>
    <t>Note for starters: In every game of P4 you start, there will be 5 Mediterranean cities active only. So if the AI has already discovered 5 cities in the Mediterranean sea the moment you are able to do Mediterranean trade, you can't discover a new one. The map below shows all cities, that are implemented in the game. But only 5 will be active in one game.</t>
  </si>
  <si>
    <t>Town/Stadt</t>
  </si>
  <si>
    <t>Buy / Kaufen</t>
  </si>
  <si>
    <t>Sell / Verkaufen</t>
  </si>
  <si>
    <t>english / Deutsch</t>
  </si>
  <si>
    <t>wine /     Wein</t>
  </si>
  <si>
    <t>spices / Gewürze</t>
  </si>
  <si>
    <t>Malaga</t>
  </si>
  <si>
    <t>x</t>
  </si>
  <si>
    <t>Cartagena</t>
  </si>
  <si>
    <t>Oran</t>
  </si>
  <si>
    <t>Perpignan</t>
  </si>
  <si>
    <t>Algier</t>
  </si>
  <si>
    <t>Genua</t>
  </si>
  <si>
    <t>Sfax</t>
  </si>
  <si>
    <t>Roma</t>
  </si>
  <si>
    <t>Palermo</t>
  </si>
  <si>
    <t>Tripoli</t>
  </si>
  <si>
    <t>Salerno</t>
  </si>
  <si>
    <t>Bari</t>
  </si>
  <si>
    <t>Split</t>
  </si>
  <si>
    <t>Bengazi</t>
  </si>
  <si>
    <t>Athena</t>
  </si>
  <si>
    <t>Tubruq</t>
  </si>
  <si>
    <t>Ismir</t>
  </si>
  <si>
    <t>Istanbul</t>
  </si>
  <si>
    <t>Antalya</t>
  </si>
  <si>
    <t>Alexandria</t>
  </si>
  <si>
    <t>Production and raw material table for the Patrician 4 production sides</t>
  </si>
  <si>
    <t>The following table for that is to be seen as a guideline. If the planed changes will be implemented nearly the way the discussion leads at the moment, the numbers could only be seen as guideline after finishing all research for the economics without seasons, events and change in the status of the cities.</t>
  </si>
  <si>
    <t>needed goods</t>
  </si>
  <si>
    <t>per day</t>
  </si>
  <si>
    <t>for one facility and one day of production</t>
  </si>
  <si>
    <t>per produced good</t>
  </si>
  <si>
    <t>bricks</t>
  </si>
  <si>
    <t>Tabelle Verbrauch und Produktion erstellt aus Messwerten für den Verbrauch von 60.000 Einwohnern</t>
  </si>
  <si>
    <t xml:space="preserve">Anmerkung: Die nachfolgende Tabelle dient nur zum Beleg, dass mit den Werten aus Patrizier IV (Version 1.2) keine Vollversorgung bei Vollausbau möglich ist. Auch nicht mit Einbeziehung des Mittelmeers als Handelspartner für Importgüter. Weiterhin dient diese Analyse zur Feststellung welche Anzahl an Betrieben für eine Vollversorgung mit einem Gut benötigt wird. Die Angaben für die benötigten Betriebe schwanken Verbrauchsabhängig zwischen fast 1.000 (Ziegel) und etwas über 1.200 (Wein). Laut Daniel ist das Produktionssystem für Patrizier IV so geschrieben worden, dass es sich genau im Gleichgewicht befindet, wenn für alle Güter die gleiche Anzahl an Betrieben errichtet wird. </t>
  </si>
  <si>
    <t>Erklärung:</t>
  </si>
  <si>
    <t>Bei 60.000 Einwohnern, ist ein Viertel Arbeiter die in den Betrieben arbeiten können. Das sind 15.000 Arbeiter.</t>
  </si>
  <si>
    <t>Je Betrieb sind im Spiel genau 25 Arbeiter beschäftigt, wenn im Betrieb die maximale Anzahl von Arbeitern eingestellt ist.</t>
  </si>
  <si>
    <t>Daher können bei 60.000 Einwohnern nur 600 Betriebe genutzt werden um eine Vollversorgung zu gewährleisten.</t>
  </si>
  <si>
    <t>Die Tabelle greift den benötigten 10 Tagesbedarf auf, der von Wredi am 25.09.2010 im Patrizierforum eingestellt wurde.</t>
  </si>
  <si>
    <t>Als Produktion der Betriebe werden die Zahlen verwendet, die ich durch eigene Betriebe ermittelt habe und die mit Wredis Zahlen übereinstimmen.</t>
  </si>
  <si>
    <t>Auch der Verbrauch je produzierter Ware, von den Produkten die Rohstoffe weiterverarbeiten sind bei mir identisch mit den Zahlen die Wredi veranschlagt hat.</t>
  </si>
  <si>
    <t>Im Unterschied zu anderen im Umlauf befindlichen Tabellen, bin ich vom 10 Tagesbedarf ausgegangen und habe zunächst einmal den Bedarf an Rohstoffen extra ausgewiesen.</t>
  </si>
  <si>
    <t>Hierbei habe ich mit den Waren angefangen, die weitere Vorprodukte benötigen.</t>
  </si>
  <si>
    <t>Dort wo sich die Spalte und die Zeile der gleichen Ware kreuzen, habe ich die Summe aus Verbrauch durch die Bevölkerung und Verbrauch der Betriebe für andere Produkte eingetragen.</t>
  </si>
  <si>
    <t>Für die Berechnung der Grundrohstoffe wurden dann die Summen der Produkte und Vorprodukte, wie sie in dieser Zelle stehen herangezogen.</t>
  </si>
  <si>
    <t>Hierdurch ist ausgeschlossen, dass Rohstoffbedarfe für die Verarbeitung in Vorprodukte nicht berücksichtigt wurden.</t>
  </si>
  <si>
    <t>Die Spalte Realbedarf für 10 Tage gibt somit den Bedarf an, der durch die Bevölkerungsnachfrage entsteht, wobei die benötigten Vorprodukte für die Waren ebenfalls vollständig ausgewiesen sind.</t>
  </si>
  <si>
    <t>Um Rundungsfehler zu minimieren habe ich dann den 10 Tagesbedarf für 60.000 EW auf 32 Städte a 60.000 Einwohner hochgerechnet.</t>
  </si>
  <si>
    <t>Aus dieser Summe wurde dann mit Hilfe der 10 Tagesproduktion je Betrieb der Bedarf an Betrieben errechnet und aufgerundet.</t>
  </si>
  <si>
    <t>Table for a full scale "Hanse" with 60.000 inhabitants per town for 32 towns with 600 production sides each</t>
  </si>
  <si>
    <t>Route</t>
  </si>
  <si>
    <t>Town</t>
  </si>
  <si>
    <t>∑ per town</t>
  </si>
  <si>
    <t>CH-BS</t>
  </si>
  <si>
    <t>CH-NS</t>
  </si>
  <si>
    <t>River</t>
  </si>
  <si>
    <t>Boston</t>
  </si>
  <si>
    <t>Naestved</t>
  </si>
  <si>
    <t>Stavanger</t>
  </si>
  <si>
    <t>Ahus</t>
  </si>
  <si>
    <t>Königsberg</t>
  </si>
  <si>
    <t>Helsinki</t>
  </si>
  <si>
    <t>production sides</t>
  </si>
  <si>
    <t>Total-∑</t>
  </si>
  <si>
    <t>sum</t>
  </si>
  <si>
    <t>less than 1.200 production sides, so a full scale supply for the need of the citizens is not possible. The need of raw materials for the production of other goods could be meet nevertheless with 100%</t>
  </si>
  <si>
    <t>During the time of the build up, 50 facilities are active. This facility will be dismantled in the last step for the full scale buildup.</t>
  </si>
  <si>
    <t>50 facilities will be build after dismantling the needed facilities for the build up.</t>
  </si>
  <si>
    <t>CH</t>
  </si>
  <si>
    <t>Center Hub City</t>
  </si>
  <si>
    <t>BS</t>
  </si>
  <si>
    <t>Baltic sea</t>
  </si>
  <si>
    <t>NS</t>
  </si>
  <si>
    <t>per city for 60.000 citizens**</t>
  </si>
  <si>
    <t>Hanseatic League 32x60.000</t>
  </si>
  <si>
    <t>60.000  / need for 10 days</t>
  </si>
  <si>
    <t>Production per day*</t>
  </si>
  <si>
    <t>10 days production</t>
  </si>
  <si>
    <t>Number of facilitys 1</t>
  </si>
  <si>
    <t>10 days MPS requirement and need</t>
  </si>
  <si>
    <t>Number of facilitys 2</t>
  </si>
  <si>
    <t>roundet up</t>
  </si>
  <si>
    <t>real need for 10 days</t>
  </si>
  <si>
    <t>total of needed facilitys</t>
  </si>
  <si>
    <t>see salt</t>
  </si>
  <si>
    <t>see cloth</t>
  </si>
  <si>
    <t>chees</t>
  </si>
  <si>
    <t>see metal goods</t>
  </si>
  <si>
    <t>need of raw and intermediate materials  for production ∑ incl. 10 day need of citizens</t>
  </si>
  <si>
    <t>base load for 60.000 citizens</t>
  </si>
  <si>
    <t xml:space="preserve"> product/raw material</t>
  </si>
  <si>
    <t>* general acceptance that the output per day is right and could not be improved by research</t>
  </si>
  <si>
    <t>** general acceptance, that each town could and would be build up to 60.000 inhabitance</t>
  </si>
  <si>
    <t>Preliminary acceptance of needed pre- and intermediate goods for production of one good only:</t>
  </si>
  <si>
    <t>Explanation:</t>
  </si>
  <si>
    <t>One quarter of the citizens are workers. For 60.000 citizens that is 15.000 workers.</t>
  </si>
  <si>
    <t>For every facility there are 25 employees / worker, if the max. amount is employed.</t>
  </si>
  <si>
    <t>Because of that reasons it is only possible to build 600 facilitys to fully satisfy the needs of the population.</t>
  </si>
  <si>
    <t>The tables use the 10 day need for 60.000 inhabitance, that was first published by "Wredi" on 25.09.2010 at "Patrizierforum".</t>
  </si>
  <si>
    <t>The numbers for pre- and intermediate goods to produce one good are also identic to the numbers "Wredi" posted.</t>
  </si>
  <si>
    <t>This table uses the intermediate and the raw products separated and not reduced to only the raw products like the other published tables.</t>
  </si>
  <si>
    <t>To reduce round up errors the 10 day need is calculated for 32 citys with 60.000 citizens each, to represent the Hanseatic League in total.</t>
  </si>
  <si>
    <t>Credits:</t>
  </si>
  <si>
    <t>metal goods / Metallwaren</t>
  </si>
  <si>
    <t>pitch /    Pech</t>
  </si>
  <si>
    <t>pelts /    Felle</t>
  </si>
  <si>
    <t>cloth /    Tuch</t>
  </si>
  <si>
    <t>raw metall</t>
  </si>
  <si>
    <t>metall goods</t>
  </si>
  <si>
    <t>In this collection I tried to put together the basic data needed to play P4, especially for players who did not play P2 or P3. For a "newbie" especially the information about what a city can produce and to which prices you should buy and sell are essential. Also the information what materials in which quantities are needed to build a ship in the shipyard are needed, because the yard you order to build a ship will need them, if you want to have the ship build. Than there is the information you will need for an advanced game, to build up the hanseatic league to full scale. This information is recommended by players who have collected some experience already. For that reason I have listed the information about the production and the distribution, and also for the travel times to calculate an automatic distribution and production system.</t>
  </si>
  <si>
    <t>First of all I want to thank Charlotte from patrizierforum.net.  Without her help I would have needed a lot more time to find all the needed names. I also wisht to thank Baltic Trader and Captain Morgan from the Kalypso patrician4 forum, who helped to correct my English version; I am not a native speaker, so some German translation and spelling errors had found their way into my first attempt. I also want to thank Gehtnix and Falko from the patrizierforum who helped with advice, pointed out mistakes in the tables and last but not least Gehtnix helped with a savegame, so I could measure the traveltimes for Stavanger.</t>
  </si>
  <si>
    <t>Note for all players: The following table contains prices for production of goods. These prices can only be reached if all production sides have 100% workers and run on 100% production. Goods that need raw materials will need those materials to be available and to those production prices to realize the production prices of these goods.</t>
  </si>
  <si>
    <t>If this dynamic effects will be implemented in the way I think they will be (there are some indicators from officials, that this might be the case), than the prices in the table will not be the lowest prices possible. And more I don't say here at this moment (dec. 2010).</t>
  </si>
  <si>
    <t>Note for beginners: To buy and sell to the prices given in this table, you have to type in the prices -1 in the trade interface. The reason is the programmed settings for that interface. (vers. 1.2) The price selected in the interface is the price the captain will sell/buy "up to". So if you type in 40 gold, the captain will buy until that price is reached, or sell until that price is reached. He will not buy or sell to exactly 40 gold. He will buy as long as he can buy for 39 and will sell as long as he gets 41 gold.</t>
  </si>
  <si>
    <t>Note for the river cog: The river cog could be used for sea trade, but it is not recommended. You could even use the river cog for the Mediterranean Sea trade. But! … river cogs will suffer from high seas more than all other kinds of ships in this game. So the river cog will cause the convoy to require more repairs, more frequently.  Only when used for rivers and for only short distances over open seas will the damage be nearly equal to that of the normal cog.</t>
  </si>
  <si>
    <t>Note for travel times: The time needed to travel from one town to an other town, is measured with cogs. For river towns, a crayer was used. For that reason it is possible, that you will need from Bruges to Helsinki about a half day less, if you use hulks and caravels only. For the same reason you may need from Cologne to Novgorod about one day more if you use a river cog in that convoy.</t>
  </si>
  <si>
    <t xml:space="preserve">I want to thank patrician4-fanside.de. I downloaded the map and the table from that side to save some time. If I had to do that for myself as I have done for P2 and P3, I would have needed a lot more time. </t>
  </si>
  <si>
    <t>Note: The following tables are for Patrician IV (Vers. 1.2) later patches may change the production output. Especially research and seasons will get a bigger influence. Furthermore it is possible, that events like season changes, drought, rat plagues and others will have greater effects.  Also the status of a city (recession or richness) may become a factor for a planed add on of patrician 4. There is currently a discussion to implement more dynamics into the game. One of the levers to do that, will be the population classes. The more wealthy and rich (in %) per town the more goods shall be produced per production site. But that is all only points to be discussed at the moment and not given facts. (Dec. 2010)</t>
  </si>
  <si>
    <t>Note: This table and most dates in that table are in German. I will not translate the complete table. This table is only to prove, that you can't build up a full scale Hanseatic league and supply the entire population with all needed goods in sufficient numbers. Furthermore there is a statement from Daniel Dumont (lead designer of Patrician 4) that the system will be in balance if you build equal numbers of all facilities. So the same number of production sites for all goods will do the trick. Nevertheless, if you plan to build up the Hanseatic league to 2 million citizens, this approach will not work. As may be seen the demand varies from nearly 1000 brick production sites to 1200 wine vinyards. More information especially for the English community can be found in the following sheet "planing a full scale Hanse".</t>
  </si>
  <si>
    <t>The production per day uses the numbers I figured out from my current games, but are identic to the numbers "Wredi" published.</t>
  </si>
  <si>
    <t>Note: I calculated for every town 60,000 inhabitants. So that will support 600 production sidts for each town. With 32 towns on the map that will add to 1.92 million inhabitants for the Hanseatic League in total. To support the inhabitants with ONE good in sufficient quantity you therefore will need 1110 production sites for that good.</t>
  </si>
  <si>
    <t>With the assumption, that you play "pro" level, you have to take in account that every new patch for P4 will raise the losses, especially for food, caused by events like droughts, plagues, pirates, price fluctuation, fires and so on. I therefore calculate with 1200 production sites for food and other essential goods, to compensate the losses with a safety margin. For grain I calculate an extra safety margin of 100 farms, because the effect of a lack in grain is a crushing factor for the population development, with destructive effects on all other towns in the game. That way the chance of a decline due to famine is nearly eliminated.</t>
  </si>
  <si>
    <t>The following table is not tested yet (Dec. 2010). The table is only a reference point to build up to full scale without running into a catastrophe that may cause a decline for some game years. For that reason, this table is not made to maximize profit. There is one other factor you have to take into account. If you raise the production of all goods say 50 production sites each, you have to take care, that the essentials are built first. Meaning first build grain farms, then cheese, wood and wool. And first of all build the needed houses for the workers, or you will have a decline your game will not recover from. For the same reason you should start every game with the build up of grain, cheese, beer, wood and wool. And of course you will only do that to support the workers for the production of wood, bricks and metal goods. Because you need these goods to build at all. Don't underestimate metal goods in P4.  As long as most of the churches have to be built up to abbeys and cathedrals, you will need metal goods, so the town does not block new buildings by buying up all wood and bricks, even if they have enough and only need metal goods for the upgrade of the church.</t>
  </si>
  <si>
    <t>In P4 all towns can freeze over in the winter month. So my system works with a two HUB strategy. One hub in the northern sea and the other in the Baltic.  I also connect the river towns with the nearest sea towns.  So one hub is Haarlem and the other is Danzig. Because of Novgorod, Helsinki is a "semihub". So I have 3 convoys for each river town.  And I have 6 convoys for each hub city to connect that hub with all remaining 27 sea towns. I use routes with up to 5 additional towns. Convoys from the northern sea travel the route counterclockwise, from the Baltic hub the routes are traveled clockwise. That way a nearly gaussian distribution of the goods can be reached.</t>
  </si>
  <si>
    <t>beginning with 1200 farms a full scale supply for all citizens is possible, for grain there is a 100 farm safety margin built in</t>
  </si>
  <si>
    <t>North sea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</si>
</sst>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
  </numFmts>
  <fonts count="27" x14ac:knownFonts="1">
    <font>
      <sz val="11"/>
      <color theme="1"/>
      <name val="Calibri"/>
      <family val="2"/>
      <scheme val="minor"/>
    </font>
    <font>
      <sz val="10"/>
      <color indexed="8"/>
      <name val="Arial"/>
      <family val="2"/>
    </font>
    <font>
      <sz val="10"/>
      <name val="Arial"/>
      <family val="2"/>
    </font>
    <font>
      <sz val="11"/>
      <color indexed="8"/>
      <name val="Calibri"/>
      <family val="2"/>
    </font>
    <font>
      <b/>
      <sz val="24"/>
      <color indexed="8"/>
      <name val="Arial"/>
      <family val="2"/>
    </font>
    <font>
      <sz val="16"/>
      <color indexed="8"/>
      <name val="Arial"/>
      <family val="2"/>
    </font>
    <font>
      <sz val="12"/>
      <color indexed="8"/>
      <name val="Arial"/>
      <family val="2"/>
    </font>
    <font>
      <b/>
      <sz val="12"/>
      <color indexed="8"/>
      <name val="Arial"/>
      <family val="2"/>
    </font>
    <font>
      <i/>
      <sz val="10"/>
      <name val="Arial"/>
      <family val="2"/>
    </font>
    <font>
      <b/>
      <i/>
      <sz val="10"/>
      <name val="Arial"/>
      <family val="2"/>
    </font>
    <font>
      <b/>
      <i/>
      <sz val="10"/>
      <color indexed="12"/>
      <name val="Arial"/>
      <family val="2"/>
    </font>
    <font>
      <b/>
      <i/>
      <sz val="10"/>
      <color indexed="10"/>
      <name val="Arial"/>
      <family val="2"/>
    </font>
    <font>
      <b/>
      <i/>
      <sz val="10"/>
      <color indexed="20"/>
      <name val="Arial"/>
      <family val="2"/>
    </font>
    <font>
      <i/>
      <sz val="10"/>
      <color indexed="25"/>
      <name val="Arial"/>
      <family val="2"/>
    </font>
    <font>
      <sz val="10"/>
      <color indexed="22"/>
      <name val="Arial"/>
      <family val="2"/>
    </font>
    <font>
      <b/>
      <sz val="10"/>
      <color indexed="22"/>
      <name val="Arial"/>
      <family val="2"/>
    </font>
    <font>
      <b/>
      <sz val="10"/>
      <name val="Arial"/>
      <family val="2"/>
    </font>
    <font>
      <b/>
      <sz val="16"/>
      <color indexed="8"/>
      <name val="Arial"/>
      <family val="2"/>
    </font>
    <font>
      <b/>
      <sz val="12"/>
      <color indexed="8"/>
      <name val="Calibri"/>
      <family val="2"/>
    </font>
    <font>
      <b/>
      <sz val="10"/>
      <color indexed="8"/>
      <name val="Arial"/>
      <family val="2"/>
    </font>
    <font>
      <b/>
      <sz val="10"/>
      <color indexed="8"/>
      <name val="Calibri"/>
      <family val="2"/>
    </font>
    <font>
      <sz val="10"/>
      <color indexed="8"/>
      <name val="Calibri"/>
      <family val="2"/>
    </font>
    <font>
      <b/>
      <sz val="11"/>
      <color indexed="8"/>
      <name val="Calibri"/>
      <family val="2"/>
    </font>
    <font>
      <sz val="10"/>
      <color indexed="8"/>
      <name val="Verdana"/>
      <family val="2"/>
    </font>
    <font>
      <sz val="11"/>
      <color theme="1"/>
      <name val="Calibri"/>
      <family val="2"/>
      <scheme val="minor"/>
    </font>
    <font>
      <b/>
      <sz val="11"/>
      <color theme="1"/>
      <name val="Calibri"/>
      <family val="2"/>
      <scheme val="minor"/>
    </font>
    <font>
      <sz val="10"/>
      <name val="Arial"/>
    </font>
  </fonts>
  <fills count="15">
    <fill>
      <patternFill patternType="none"/>
    </fill>
    <fill>
      <patternFill patternType="gray125"/>
    </fill>
    <fill>
      <patternFill patternType="solid">
        <fgColor indexed="51"/>
        <bgColor indexed="13"/>
      </patternFill>
    </fill>
    <fill>
      <patternFill patternType="solid">
        <fgColor indexed="9"/>
        <bgColor indexed="26"/>
      </patternFill>
    </fill>
    <fill>
      <patternFill patternType="solid">
        <fgColor indexed="44"/>
        <bgColor indexed="31"/>
      </patternFill>
    </fill>
    <fill>
      <patternFill patternType="solid">
        <fgColor indexed="46"/>
        <bgColor indexed="24"/>
      </patternFill>
    </fill>
    <fill>
      <patternFill patternType="solid">
        <fgColor indexed="50"/>
        <bgColor indexed="51"/>
      </patternFill>
    </fill>
    <fill>
      <patternFill patternType="solid">
        <fgColor indexed="40"/>
        <bgColor indexed="49"/>
      </patternFill>
    </fill>
    <fill>
      <patternFill patternType="solid">
        <fgColor indexed="10"/>
        <bgColor indexed="60"/>
      </patternFill>
    </fill>
    <fill>
      <patternFill patternType="solid">
        <fgColor indexed="13"/>
        <bgColor indexed="34"/>
      </patternFill>
    </fill>
    <fill>
      <patternFill patternType="solid">
        <fgColor rgb="FF00B050"/>
        <bgColor indexed="64"/>
      </patternFill>
    </fill>
    <fill>
      <patternFill patternType="solid">
        <fgColor rgb="FFFFFF00"/>
        <bgColor indexed="64"/>
      </patternFill>
    </fill>
    <fill>
      <patternFill patternType="solid">
        <fgColor rgb="FF0070C0"/>
        <bgColor indexed="64"/>
      </patternFill>
    </fill>
    <fill>
      <patternFill patternType="solid">
        <fgColor theme="8" tint="0.39997558519241921"/>
        <bgColor indexed="64"/>
      </patternFill>
    </fill>
    <fill>
      <patternFill patternType="solid">
        <fgColor theme="9" tint="0.39997558519241921"/>
        <bgColor indexed="64"/>
      </patternFill>
    </fill>
  </fills>
  <borders count="80">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right style="thin">
        <color indexed="8"/>
      </right>
      <top style="thin">
        <color indexed="8"/>
      </top>
      <bottom/>
      <diagonal/>
    </border>
    <border>
      <left style="medium">
        <color indexed="8"/>
      </left>
      <right style="medium">
        <color indexed="8"/>
      </right>
      <top/>
      <bottom/>
      <diagonal/>
    </border>
    <border>
      <left style="medium">
        <color indexed="8"/>
      </left>
      <right style="thin">
        <color indexed="8"/>
      </right>
      <top/>
      <bottom/>
      <diagonal/>
    </border>
    <border>
      <left style="thin">
        <color indexed="8"/>
      </left>
      <right style="medium">
        <color indexed="8"/>
      </right>
      <top/>
      <bottom/>
      <diagonal/>
    </border>
    <border>
      <left/>
      <right style="thin">
        <color indexed="8"/>
      </right>
      <top/>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right style="thin">
        <color indexed="8"/>
      </right>
      <top style="medium">
        <color indexed="8"/>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medium">
        <color indexed="8"/>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right style="thin">
        <color indexed="8"/>
      </right>
      <top style="thin">
        <color indexed="8"/>
      </top>
      <bottom style="medium">
        <color indexed="8"/>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medium">
        <color indexed="8"/>
      </left>
      <right style="medium">
        <color indexed="8"/>
      </right>
      <top/>
      <bottom style="thin">
        <color indexed="8"/>
      </bottom>
      <diagonal/>
    </border>
    <border>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thin">
        <color indexed="8"/>
      </right>
      <top style="thin">
        <color indexed="8"/>
      </top>
      <bottom style="medium">
        <color indexed="8"/>
      </bottom>
      <diagonal/>
    </border>
    <border>
      <left style="medium">
        <color indexed="8"/>
      </left>
      <right/>
      <top style="medium">
        <color indexed="8"/>
      </top>
      <bottom style="medium">
        <color indexed="8"/>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thin">
        <color indexed="8"/>
      </left>
      <right style="thin">
        <color indexed="8"/>
      </right>
      <top style="medium">
        <color indexed="8"/>
      </top>
      <bottom style="thin">
        <color indexed="8"/>
      </bottom>
      <diagonal/>
    </border>
    <border>
      <left style="medium">
        <color indexed="8"/>
      </left>
      <right style="thin">
        <color indexed="8"/>
      </right>
      <top style="medium">
        <color indexed="8"/>
      </top>
      <bottom style="medium">
        <color indexed="8"/>
      </bottom>
      <diagonal/>
    </border>
    <border>
      <left style="medium">
        <color indexed="8"/>
      </left>
      <right style="thin">
        <color indexed="8"/>
      </right>
      <top/>
      <bottom style="thin">
        <color indexed="8"/>
      </bottom>
      <diagonal/>
    </border>
    <border>
      <left style="medium">
        <color indexed="8"/>
      </left>
      <right style="medium">
        <color indexed="8"/>
      </right>
      <top/>
      <bottom style="medium">
        <color indexed="8"/>
      </bottom>
      <diagonal/>
    </border>
    <border>
      <left/>
      <right style="medium">
        <color indexed="8"/>
      </right>
      <top/>
      <bottom/>
      <diagonal/>
    </border>
    <border>
      <left style="medium">
        <color indexed="8"/>
      </left>
      <right/>
      <top/>
      <bottom/>
      <diagonal/>
    </border>
    <border>
      <left/>
      <right style="medium">
        <color indexed="8"/>
      </right>
      <top/>
      <bottom style="medium">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style="medium">
        <color indexed="8"/>
      </top>
      <bottom style="thin">
        <color indexed="8"/>
      </bottom>
      <diagonal/>
    </border>
    <border>
      <left style="medium">
        <color indexed="8"/>
      </left>
      <right/>
      <top style="medium">
        <color indexed="8"/>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s>
  <cellStyleXfs count="7">
    <xf numFmtId="0" fontId="0" fillId="0" borderId="0"/>
    <xf numFmtId="0" fontId="2" fillId="0" borderId="0"/>
    <xf numFmtId="0" fontId="3" fillId="0" borderId="0"/>
    <xf numFmtId="0" fontId="1" fillId="0" borderId="0"/>
    <xf numFmtId="0" fontId="26" fillId="0" borderId="0"/>
    <xf numFmtId="0" fontId="24" fillId="0" borderId="0"/>
    <xf numFmtId="0" fontId="26" fillId="0" borderId="0"/>
  </cellStyleXfs>
  <cellXfs count="239">
    <xf numFmtId="0" fontId="0" fillId="0" borderId="0" xfId="0"/>
    <xf numFmtId="0" fontId="1" fillId="0" borderId="0" xfId="3"/>
    <xf numFmtId="0" fontId="5" fillId="0" borderId="0" xfId="3" applyFont="1" applyAlignment="1">
      <alignment vertical="top" wrapText="1"/>
    </xf>
    <xf numFmtId="0" fontId="7" fillId="0" borderId="0" xfId="3" applyFont="1"/>
    <xf numFmtId="0" fontId="7" fillId="0" borderId="0" xfId="3" applyFont="1" applyAlignment="1">
      <alignment vertical="top" wrapText="1"/>
    </xf>
    <xf numFmtId="0" fontId="6" fillId="0" borderId="0" xfId="3" applyFont="1" applyAlignment="1">
      <alignment horizontal="left" vertical="top" wrapText="1"/>
    </xf>
    <xf numFmtId="0" fontId="6" fillId="0" borderId="0" xfId="3" applyFont="1"/>
    <xf numFmtId="49" fontId="6" fillId="0" borderId="0" xfId="3" applyNumberFormat="1" applyFont="1" applyAlignment="1">
      <alignment vertical="top" wrapText="1"/>
    </xf>
    <xf numFmtId="49" fontId="7" fillId="0" borderId="0" xfId="3" applyNumberFormat="1" applyFont="1" applyAlignment="1">
      <alignment vertical="top" wrapText="1"/>
    </xf>
    <xf numFmtId="0" fontId="5" fillId="0" borderId="0" xfId="3" applyFont="1" applyAlignment="1">
      <alignment horizontal="left" vertical="top"/>
    </xf>
    <xf numFmtId="0" fontId="8" fillId="0" borderId="0" xfId="1" applyFont="1" applyBorder="1" applyAlignment="1">
      <alignment textRotation="45"/>
    </xf>
    <xf numFmtId="0" fontId="9" fillId="0" borderId="1" xfId="1" applyFont="1" applyBorder="1" applyAlignment="1">
      <alignment textRotation="45"/>
    </xf>
    <xf numFmtId="0" fontId="9" fillId="0" borderId="1" xfId="1" applyFont="1" applyFill="1" applyBorder="1" applyAlignment="1">
      <alignment textRotation="45"/>
    </xf>
    <xf numFmtId="0" fontId="10" fillId="0" borderId="1" xfId="1" applyFont="1" applyFill="1" applyBorder="1" applyAlignment="1">
      <alignment textRotation="45"/>
    </xf>
    <xf numFmtId="0" fontId="11" fillId="0" borderId="1" xfId="1" applyFont="1" applyFill="1" applyBorder="1" applyAlignment="1">
      <alignment textRotation="45"/>
    </xf>
    <xf numFmtId="0" fontId="12" fillId="0" borderId="1" xfId="1" applyFont="1" applyBorder="1" applyAlignment="1">
      <alignment textRotation="45"/>
    </xf>
    <xf numFmtId="0" fontId="13" fillId="0" borderId="2" xfId="1" applyFont="1" applyBorder="1" applyAlignment="1">
      <alignment textRotation="45"/>
    </xf>
    <xf numFmtId="0" fontId="2" fillId="0" borderId="1" xfId="1" applyFont="1" applyBorder="1"/>
    <xf numFmtId="0" fontId="2" fillId="2" borderId="2" xfId="1" applyFont="1" applyFill="1" applyBorder="1"/>
    <xf numFmtId="0" fontId="14" fillId="3" borderId="1" xfId="1" applyFont="1" applyFill="1" applyBorder="1"/>
    <xf numFmtId="0" fontId="14" fillId="2" borderId="1" xfId="1" applyFont="1" applyFill="1" applyBorder="1"/>
    <xf numFmtId="0" fontId="14" fillId="4" borderId="1" xfId="1" applyFont="1" applyFill="1" applyBorder="1"/>
    <xf numFmtId="0" fontId="2" fillId="0" borderId="0" xfId="1"/>
    <xf numFmtId="0" fontId="14" fillId="3" borderId="3" xfId="1" applyFont="1" applyFill="1" applyBorder="1"/>
    <xf numFmtId="0" fontId="15" fillId="2" borderId="1" xfId="1" applyFont="1" applyFill="1" applyBorder="1"/>
    <xf numFmtId="0" fontId="14" fillId="4" borderId="4" xfId="1" applyFont="1" applyFill="1" applyBorder="1"/>
    <xf numFmtId="0" fontId="14" fillId="2" borderId="2" xfId="1" applyFont="1" applyFill="1" applyBorder="1"/>
    <xf numFmtId="0" fontId="14" fillId="3" borderId="5" xfId="1" applyFont="1" applyFill="1" applyBorder="1"/>
    <xf numFmtId="0" fontId="14" fillId="2" borderId="3" xfId="1" applyFont="1" applyFill="1" applyBorder="1"/>
    <xf numFmtId="0" fontId="14" fillId="5" borderId="1" xfId="1" applyFont="1" applyFill="1" applyBorder="1"/>
    <xf numFmtId="0" fontId="14" fillId="3" borderId="2" xfId="1" applyFont="1" applyFill="1" applyBorder="1"/>
    <xf numFmtId="0" fontId="14" fillId="2" borderId="4" xfId="1" applyFont="1" applyFill="1" applyBorder="1"/>
    <xf numFmtId="0" fontId="15" fillId="2" borderId="2" xfId="1" applyFont="1" applyFill="1" applyBorder="1"/>
    <xf numFmtId="0" fontId="14" fillId="4" borderId="2" xfId="1" applyFont="1" applyFill="1" applyBorder="1"/>
    <xf numFmtId="0" fontId="14" fillId="4" borderId="5" xfId="1" applyFont="1" applyFill="1" applyBorder="1"/>
    <xf numFmtId="0" fontId="14" fillId="3" borderId="4" xfId="1" applyFont="1" applyFill="1" applyBorder="1"/>
    <xf numFmtId="0" fontId="3" fillId="0" borderId="0" xfId="2"/>
    <xf numFmtId="0" fontId="14" fillId="4" borderId="3" xfId="1" applyFont="1" applyFill="1" applyBorder="1"/>
    <xf numFmtId="0" fontId="14" fillId="2" borderId="5" xfId="1" applyFont="1" applyFill="1" applyBorder="1"/>
    <xf numFmtId="0" fontId="15" fillId="2" borderId="4" xfId="1" applyFont="1" applyFill="1" applyBorder="1"/>
    <xf numFmtId="0" fontId="2" fillId="0" borderId="0" xfId="1" applyFont="1"/>
    <xf numFmtId="0" fontId="16" fillId="0" borderId="0" xfId="1" applyFont="1"/>
    <xf numFmtId="0" fontId="19" fillId="0" borderId="6" xfId="3" applyFont="1" applyBorder="1"/>
    <xf numFmtId="0" fontId="20" fillId="0" borderId="7" xfId="1" applyFont="1" applyBorder="1" applyAlignment="1">
      <alignment horizontal="center" vertical="top" wrapText="1"/>
    </xf>
    <xf numFmtId="0" fontId="20" fillId="0" borderId="8" xfId="1" applyFont="1" applyBorder="1" applyAlignment="1">
      <alignment horizontal="center" wrapText="1"/>
    </xf>
    <xf numFmtId="0" fontId="20" fillId="0" borderId="9" xfId="1" applyFont="1" applyBorder="1" applyAlignment="1">
      <alignment horizontal="center" wrapText="1"/>
    </xf>
    <xf numFmtId="0" fontId="20" fillId="0" borderId="10" xfId="1" applyFont="1" applyBorder="1" applyAlignment="1">
      <alignment horizontal="center" wrapText="1"/>
    </xf>
    <xf numFmtId="0" fontId="18" fillId="0" borderId="7" xfId="1" applyFont="1" applyBorder="1" applyAlignment="1">
      <alignment wrapText="1"/>
    </xf>
    <xf numFmtId="0" fontId="20" fillId="0" borderId="11" xfId="1" applyFont="1" applyBorder="1" applyAlignment="1">
      <alignment horizontal="center" vertical="top" wrapText="1"/>
    </xf>
    <xf numFmtId="0" fontId="20" fillId="0" borderId="12" xfId="1" applyFont="1" applyBorder="1" applyAlignment="1">
      <alignment horizontal="center" wrapText="1"/>
    </xf>
    <xf numFmtId="0" fontId="20" fillId="0" borderId="13" xfId="1" applyFont="1" applyBorder="1" applyAlignment="1">
      <alignment horizontal="center" wrapText="1"/>
    </xf>
    <xf numFmtId="0" fontId="20" fillId="0" borderId="14" xfId="1" applyFont="1" applyBorder="1" applyAlignment="1">
      <alignment horizontal="center" wrapText="1"/>
    </xf>
    <xf numFmtId="0" fontId="21" fillId="0" borderId="15" xfId="1" applyFont="1" applyBorder="1" applyAlignment="1">
      <alignment wrapText="1"/>
    </xf>
    <xf numFmtId="0" fontId="21" fillId="0" borderId="15" xfId="1" applyFont="1" applyBorder="1" applyAlignment="1">
      <alignment horizontal="center" wrapText="1"/>
    </xf>
    <xf numFmtId="0" fontId="21" fillId="0" borderId="16" xfId="1" applyFont="1" applyBorder="1" applyAlignment="1">
      <alignment wrapText="1"/>
    </xf>
    <xf numFmtId="0" fontId="21" fillId="0" borderId="17" xfId="1" applyFont="1" applyBorder="1" applyAlignment="1">
      <alignment wrapText="1"/>
    </xf>
    <xf numFmtId="0" fontId="21" fillId="0" borderId="18" xfId="1" applyFont="1" applyBorder="1" applyAlignment="1">
      <alignment wrapText="1"/>
    </xf>
    <xf numFmtId="0" fontId="21" fillId="0" borderId="19" xfId="1" applyFont="1" applyBorder="1" applyAlignment="1">
      <alignment wrapText="1"/>
    </xf>
    <xf numFmtId="0" fontId="21" fillId="0" borderId="19" xfId="1" applyFont="1" applyBorder="1" applyAlignment="1">
      <alignment horizontal="center" wrapText="1"/>
    </xf>
    <xf numFmtId="0" fontId="21" fillId="0" borderId="20" xfId="1" applyFont="1" applyBorder="1" applyAlignment="1">
      <alignment wrapText="1"/>
    </xf>
    <xf numFmtId="0" fontId="21" fillId="0" borderId="21" xfId="1" applyFont="1" applyBorder="1" applyAlignment="1">
      <alignment wrapText="1"/>
    </xf>
    <xf numFmtId="0" fontId="21" fillId="0" borderId="3" xfId="1" applyFont="1" applyBorder="1" applyAlignment="1">
      <alignment wrapText="1"/>
    </xf>
    <xf numFmtId="0" fontId="21" fillId="0" borderId="22" xfId="1" applyFont="1" applyBorder="1" applyAlignment="1">
      <alignment wrapText="1"/>
    </xf>
    <xf numFmtId="0" fontId="21" fillId="0" borderId="22" xfId="1" applyFont="1" applyBorder="1" applyAlignment="1">
      <alignment horizontal="center" wrapText="1"/>
    </xf>
    <xf numFmtId="0" fontId="21" fillId="0" borderId="23" xfId="1" applyFont="1" applyBorder="1" applyAlignment="1">
      <alignment wrapText="1"/>
    </xf>
    <xf numFmtId="0" fontId="21" fillId="0" borderId="24" xfId="1" applyFont="1" applyBorder="1" applyAlignment="1">
      <alignment wrapText="1"/>
    </xf>
    <xf numFmtId="0" fontId="21" fillId="0" borderId="25" xfId="1" applyFont="1" applyBorder="1" applyAlignment="1">
      <alignment wrapText="1"/>
    </xf>
    <xf numFmtId="0" fontId="2" fillId="0" borderId="0" xfId="1" applyFont="1" applyFill="1" applyBorder="1"/>
    <xf numFmtId="0" fontId="22" fillId="0" borderId="6" xfId="2" applyFont="1" applyBorder="1"/>
    <xf numFmtId="0" fontId="22" fillId="6" borderId="26" xfId="2" applyFont="1" applyFill="1" applyBorder="1"/>
    <xf numFmtId="0" fontId="22" fillId="6" borderId="27" xfId="2" applyFont="1" applyFill="1" applyBorder="1"/>
    <xf numFmtId="0" fontId="22" fillId="2" borderId="27" xfId="2" applyFont="1" applyFill="1" applyBorder="1"/>
    <xf numFmtId="0" fontId="22" fillId="7" borderId="27" xfId="2" applyFont="1" applyFill="1" applyBorder="1"/>
    <xf numFmtId="0" fontId="22" fillId="2" borderId="28" xfId="2" applyFont="1" applyFill="1" applyBorder="1"/>
    <xf numFmtId="0" fontId="22" fillId="0" borderId="29" xfId="2" applyFont="1" applyBorder="1"/>
    <xf numFmtId="0" fontId="3" fillId="0" borderId="30" xfId="2" applyBorder="1"/>
    <xf numFmtId="0" fontId="3" fillId="0" borderId="4" xfId="2" applyBorder="1"/>
    <xf numFmtId="0" fontId="3" fillId="0" borderId="31" xfId="2" applyBorder="1"/>
    <xf numFmtId="0" fontId="22" fillId="0" borderId="19" xfId="2" applyFont="1" applyBorder="1"/>
    <xf numFmtId="0" fontId="3" fillId="0" borderId="3" xfId="2" applyBorder="1"/>
    <xf numFmtId="0" fontId="3" fillId="0" borderId="1" xfId="2" applyBorder="1"/>
    <xf numFmtId="0" fontId="3" fillId="0" borderId="21" xfId="2" applyBorder="1"/>
    <xf numFmtId="0" fontId="22" fillId="0" borderId="22" xfId="2" applyFont="1" applyBorder="1"/>
    <xf numFmtId="0" fontId="3" fillId="0" borderId="25" xfId="2" applyBorder="1"/>
    <xf numFmtId="0" fontId="3" fillId="0" borderId="32" xfId="2" applyBorder="1"/>
    <xf numFmtId="0" fontId="3" fillId="0" borderId="24" xfId="2" applyBorder="1"/>
    <xf numFmtId="0" fontId="3" fillId="6" borderId="0" xfId="2" applyFill="1"/>
    <xf numFmtId="0" fontId="3" fillId="2" borderId="0" xfId="2" applyFill="1"/>
    <xf numFmtId="0" fontId="3" fillId="7" borderId="0" xfId="2" applyFill="1"/>
    <xf numFmtId="0" fontId="2" fillId="8" borderId="33" xfId="1" applyFill="1" applyBorder="1"/>
    <xf numFmtId="0" fontId="2" fillId="0" borderId="34" xfId="1" applyFont="1" applyBorder="1"/>
    <xf numFmtId="0" fontId="2" fillId="0" borderId="35" xfId="1" applyFont="1" applyBorder="1"/>
    <xf numFmtId="0" fontId="2" fillId="0" borderId="36" xfId="1" applyFont="1" applyBorder="1"/>
    <xf numFmtId="0" fontId="2" fillId="8" borderId="16" xfId="1" applyFill="1" applyBorder="1"/>
    <xf numFmtId="0" fontId="2" fillId="0" borderId="37" xfId="1" applyBorder="1"/>
    <xf numFmtId="0" fontId="2" fillId="0" borderId="17" xfId="1" applyBorder="1"/>
    <xf numFmtId="0" fontId="2" fillId="0" borderId="20" xfId="1" applyBorder="1"/>
    <xf numFmtId="0" fontId="2" fillId="8" borderId="1" xfId="1" applyFill="1" applyBorder="1"/>
    <xf numFmtId="0" fontId="2" fillId="0" borderId="21" xfId="1" applyBorder="1"/>
    <xf numFmtId="0" fontId="2" fillId="0" borderId="23" xfId="1" applyBorder="1"/>
    <xf numFmtId="0" fontId="2" fillId="0" borderId="32" xfId="1" applyBorder="1"/>
    <xf numFmtId="0" fontId="2" fillId="8" borderId="24" xfId="1" applyFill="1" applyBorder="1"/>
    <xf numFmtId="0" fontId="3" fillId="0" borderId="0" xfId="2" applyAlignment="1"/>
    <xf numFmtId="0" fontId="3" fillId="0" borderId="15" xfId="2" applyFont="1" applyBorder="1" applyAlignment="1">
      <alignment horizontal="center"/>
    </xf>
    <xf numFmtId="0" fontId="3" fillId="0" borderId="22" xfId="2" applyFont="1" applyBorder="1" applyAlignment="1">
      <alignment horizontal="center" vertical="top" wrapText="1"/>
    </xf>
    <xf numFmtId="0" fontId="3" fillId="0" borderId="38" xfId="2" applyFont="1" applyBorder="1" applyAlignment="1">
      <alignment vertical="top" wrapText="1"/>
    </xf>
    <xf numFmtId="0" fontId="3" fillId="0" borderId="27" xfId="2" applyFont="1" applyBorder="1" applyAlignment="1">
      <alignment vertical="top" wrapText="1"/>
    </xf>
    <xf numFmtId="0" fontId="3" fillId="0" borderId="28" xfId="2" applyFont="1" applyBorder="1" applyAlignment="1">
      <alignment vertical="top" wrapText="1"/>
    </xf>
    <xf numFmtId="0" fontId="3" fillId="0" borderId="29" xfId="2" applyFont="1" applyBorder="1"/>
    <xf numFmtId="0" fontId="3" fillId="0" borderId="39" xfId="2" applyFont="1" applyBorder="1"/>
    <xf numFmtId="0" fontId="3" fillId="0" borderId="19" xfId="2" applyFont="1" applyBorder="1"/>
    <xf numFmtId="0" fontId="3" fillId="0" borderId="20" xfId="2" applyFont="1" applyBorder="1"/>
    <xf numFmtId="0" fontId="3" fillId="0" borderId="22" xfId="2" applyFont="1" applyBorder="1"/>
    <xf numFmtId="0" fontId="3" fillId="0" borderId="23" xfId="2" applyFont="1" applyBorder="1"/>
    <xf numFmtId="0" fontId="23" fillId="0" borderId="7" xfId="1" applyFont="1" applyFill="1" applyBorder="1"/>
    <xf numFmtId="0" fontId="23" fillId="0" borderId="40" xfId="1" applyFont="1" applyFill="1" applyBorder="1"/>
    <xf numFmtId="0" fontId="21" fillId="0" borderId="20" xfId="1" applyFont="1" applyFill="1" applyBorder="1" applyAlignment="1">
      <alignment wrapText="1"/>
    </xf>
    <xf numFmtId="0" fontId="23" fillId="4" borderId="41" xfId="1" applyFont="1" applyFill="1" applyBorder="1" applyProtection="1">
      <protection locked="0"/>
    </xf>
    <xf numFmtId="0" fontId="3" fillId="0" borderId="42" xfId="1" applyFont="1" applyFill="1" applyBorder="1"/>
    <xf numFmtId="0" fontId="3" fillId="0" borderId="0" xfId="1" applyFont="1" applyFill="1" applyBorder="1"/>
    <xf numFmtId="0" fontId="3" fillId="0" borderId="41" xfId="1" applyFont="1" applyFill="1" applyBorder="1"/>
    <xf numFmtId="0" fontId="3" fillId="4" borderId="41" xfId="1" applyFont="1" applyFill="1" applyBorder="1" applyProtection="1">
      <protection locked="0"/>
    </xf>
    <xf numFmtId="0" fontId="23" fillId="4" borderId="0" xfId="1" applyFont="1" applyFill="1" applyBorder="1" applyProtection="1">
      <protection locked="0"/>
    </xf>
    <xf numFmtId="0" fontId="21" fillId="0" borderId="1" xfId="1" applyFont="1" applyFill="1" applyBorder="1" applyAlignment="1">
      <alignment wrapText="1"/>
    </xf>
    <xf numFmtId="0" fontId="3" fillId="4" borderId="0" xfId="1" applyFont="1" applyFill="1" applyBorder="1" applyProtection="1">
      <protection locked="0"/>
    </xf>
    <xf numFmtId="0" fontId="21" fillId="0" borderId="23" xfId="1" applyFont="1" applyFill="1" applyBorder="1" applyAlignment="1">
      <alignment wrapText="1"/>
    </xf>
    <xf numFmtId="0" fontId="3" fillId="4" borderId="43" xfId="1" applyFont="1" applyFill="1" applyBorder="1" applyProtection="1">
      <protection locked="0"/>
    </xf>
    <xf numFmtId="0" fontId="3" fillId="0" borderId="44" xfId="1" applyFont="1" applyFill="1" applyBorder="1"/>
    <xf numFmtId="0" fontId="3" fillId="0" borderId="45" xfId="1" applyFont="1" applyFill="1" applyBorder="1"/>
    <xf numFmtId="0" fontId="3" fillId="0" borderId="43" xfId="1" applyFont="1" applyFill="1" applyBorder="1"/>
    <xf numFmtId="0" fontId="19" fillId="0" borderId="1" xfId="3" applyFont="1" applyBorder="1" applyAlignment="1">
      <alignment horizontal="center"/>
    </xf>
    <xf numFmtId="164" fontId="2" fillId="0" borderId="0" xfId="1" applyNumberFormat="1"/>
    <xf numFmtId="0" fontId="19" fillId="0" borderId="1" xfId="3" applyFont="1" applyBorder="1"/>
    <xf numFmtId="0" fontId="1" fillId="6" borderId="1" xfId="3" applyFont="1" applyFill="1" applyBorder="1"/>
    <xf numFmtId="0" fontId="1" fillId="0" borderId="1" xfId="3" applyFont="1" applyBorder="1"/>
    <xf numFmtId="3" fontId="1" fillId="0" borderId="1" xfId="3" applyNumberFormat="1" applyBorder="1"/>
    <xf numFmtId="0" fontId="1" fillId="8" borderId="1" xfId="3" applyFill="1" applyBorder="1"/>
    <xf numFmtId="0" fontId="1" fillId="9" borderId="1" xfId="3" applyFill="1" applyBorder="1"/>
    <xf numFmtId="0" fontId="1" fillId="0" borderId="1" xfId="3" applyFill="1" applyBorder="1"/>
    <xf numFmtId="0" fontId="1" fillId="6" borderId="0" xfId="3" applyFill="1"/>
    <xf numFmtId="0" fontId="1" fillId="2" borderId="0" xfId="3" applyFill="1"/>
    <xf numFmtId="0" fontId="1" fillId="8" borderId="0" xfId="3" applyFill="1"/>
    <xf numFmtId="0" fontId="1" fillId="9" borderId="0" xfId="3" applyFill="1"/>
    <xf numFmtId="0" fontId="1" fillId="2" borderId="1" xfId="3" applyFill="1" applyBorder="1"/>
    <xf numFmtId="0" fontId="1" fillId="0" borderId="1" xfId="3" applyBorder="1"/>
    <xf numFmtId="0" fontId="1" fillId="6" borderId="1" xfId="3" applyFill="1" applyBorder="1"/>
    <xf numFmtId="0" fontId="26" fillId="0" borderId="0" xfId="6"/>
    <xf numFmtId="0" fontId="26" fillId="0" borderId="65" xfId="6" applyBorder="1"/>
    <xf numFmtId="0" fontId="16" fillId="0" borderId="0" xfId="6" applyFont="1" applyBorder="1" applyAlignment="1">
      <alignment textRotation="66"/>
    </xf>
    <xf numFmtId="0" fontId="16" fillId="0" borderId="0" xfId="6" applyFont="1" applyBorder="1"/>
    <xf numFmtId="0" fontId="26" fillId="0" borderId="0" xfId="6" applyBorder="1"/>
    <xf numFmtId="164" fontId="16" fillId="0" borderId="0" xfId="6" applyNumberFormat="1" applyFont="1" applyBorder="1" applyAlignment="1">
      <alignment textRotation="75"/>
    </xf>
    <xf numFmtId="0" fontId="16" fillId="0" borderId="70" xfId="6" applyFont="1" applyBorder="1"/>
    <xf numFmtId="0" fontId="16" fillId="0" borderId="71" xfId="6" applyFont="1" applyBorder="1"/>
    <xf numFmtId="0" fontId="16" fillId="0" borderId="0" xfId="6" applyFont="1" applyBorder="1" applyAlignment="1">
      <alignment textRotation="81"/>
    </xf>
    <xf numFmtId="0" fontId="16" fillId="0" borderId="0" xfId="6" applyFont="1" applyBorder="1" applyAlignment="1">
      <alignment textRotation="73"/>
    </xf>
    <xf numFmtId="0" fontId="16" fillId="0" borderId="0" xfId="6" applyFont="1" applyBorder="1" applyAlignment="1">
      <alignment textRotation="77"/>
    </xf>
    <xf numFmtId="0" fontId="26" fillId="0" borderId="48" xfId="6" applyBorder="1"/>
    <xf numFmtId="0" fontId="26" fillId="0" borderId="53" xfId="6" applyBorder="1"/>
    <xf numFmtId="0" fontId="26" fillId="0" borderId="55" xfId="6" applyBorder="1"/>
    <xf numFmtId="0" fontId="26" fillId="0" borderId="56" xfId="6" applyBorder="1"/>
    <xf numFmtId="0" fontId="26" fillId="0" borderId="57" xfId="6" applyBorder="1"/>
    <xf numFmtId="0" fontId="26" fillId="0" borderId="58" xfId="6" applyBorder="1"/>
    <xf numFmtId="0" fontId="26" fillId="0" borderId="59" xfId="6" applyBorder="1"/>
    <xf numFmtId="0" fontId="26" fillId="0" borderId="60" xfId="6" applyBorder="1"/>
    <xf numFmtId="0" fontId="26" fillId="0" borderId="61" xfId="6" applyBorder="1"/>
    <xf numFmtId="0" fontId="2" fillId="0" borderId="62" xfId="6" applyFont="1" applyBorder="1"/>
    <xf numFmtId="0" fontId="2" fillId="0" borderId="63" xfId="6" applyFont="1" applyBorder="1"/>
    <xf numFmtId="0" fontId="2" fillId="0" borderId="64" xfId="6" applyFont="1" applyBorder="1"/>
    <xf numFmtId="0" fontId="2" fillId="14" borderId="77" xfId="6" applyFont="1" applyFill="1" applyBorder="1"/>
    <xf numFmtId="0" fontId="2" fillId="0" borderId="78" xfId="6" applyFont="1" applyBorder="1"/>
    <xf numFmtId="0" fontId="2" fillId="0" borderId="79" xfId="6" applyFont="1" applyBorder="1"/>
    <xf numFmtId="0" fontId="26" fillId="0" borderId="0" xfId="6"/>
    <xf numFmtId="0" fontId="16" fillId="0" borderId="0" xfId="6" applyFont="1"/>
    <xf numFmtId="0" fontId="2" fillId="0" borderId="0" xfId="6" applyFont="1"/>
    <xf numFmtId="0" fontId="26" fillId="0" borderId="0" xfId="6"/>
    <xf numFmtId="0" fontId="2" fillId="0" borderId="0" xfId="6" applyFont="1"/>
    <xf numFmtId="0" fontId="26" fillId="0" borderId="49" xfId="6" applyBorder="1"/>
    <xf numFmtId="0" fontId="26" fillId="0" borderId="56" xfId="6" applyBorder="1"/>
    <xf numFmtId="2" fontId="26" fillId="0" borderId="48" xfId="6" applyNumberFormat="1" applyBorder="1"/>
    <xf numFmtId="0" fontId="26" fillId="0" borderId="48" xfId="6" applyBorder="1" applyAlignment="1">
      <alignment horizontal="center"/>
    </xf>
    <xf numFmtId="2" fontId="26" fillId="0" borderId="55" xfId="6" applyNumberFormat="1" applyBorder="1"/>
    <xf numFmtId="2" fontId="26" fillId="0" borderId="50" xfId="6" applyNumberFormat="1" applyBorder="1"/>
    <xf numFmtId="0" fontId="26" fillId="0" borderId="68" xfId="6" applyBorder="1"/>
    <xf numFmtId="0" fontId="26" fillId="0" borderId="67" xfId="6" applyBorder="1"/>
    <xf numFmtId="0" fontId="26" fillId="0" borderId="69" xfId="6" applyBorder="1"/>
    <xf numFmtId="2" fontId="26" fillId="0" borderId="49" xfId="6" applyNumberFormat="1" applyBorder="1"/>
    <xf numFmtId="2" fontId="26" fillId="0" borderId="52" xfId="6" applyNumberFormat="1" applyBorder="1"/>
    <xf numFmtId="2" fontId="26" fillId="0" borderId="54" xfId="6" applyNumberFormat="1" applyBorder="1"/>
    <xf numFmtId="0" fontId="16" fillId="0" borderId="70" xfId="6" applyFont="1" applyBorder="1"/>
    <xf numFmtId="0" fontId="2" fillId="0" borderId="77" xfId="6" applyFont="1" applyBorder="1"/>
    <xf numFmtId="0" fontId="26" fillId="0" borderId="48" xfId="6" applyBorder="1"/>
    <xf numFmtId="0" fontId="26" fillId="0" borderId="50" xfId="6" applyBorder="1"/>
    <xf numFmtId="0" fontId="26" fillId="0" borderId="51" xfId="6" applyBorder="1"/>
    <xf numFmtId="0" fontId="26" fillId="0" borderId="53" xfId="6" applyBorder="1"/>
    <xf numFmtId="0" fontId="26" fillId="0" borderId="55" xfId="6" applyBorder="1"/>
    <xf numFmtId="0" fontId="26" fillId="0" borderId="54" xfId="6" applyBorder="1"/>
    <xf numFmtId="0" fontId="26" fillId="0" borderId="52" xfId="6" applyBorder="1"/>
    <xf numFmtId="3" fontId="16" fillId="0" borderId="0" xfId="1" applyNumberFormat="1" applyFont="1"/>
    <xf numFmtId="0" fontId="25" fillId="0" borderId="0" xfId="0" applyFont="1" applyAlignment="1">
      <alignment vertical="top"/>
    </xf>
    <xf numFmtId="0" fontId="6" fillId="0" borderId="0" xfId="3" applyFont="1" applyBorder="1" applyAlignment="1">
      <alignment horizontal="left" vertical="top" wrapText="1"/>
    </xf>
    <xf numFmtId="0" fontId="0" fillId="0" borderId="0" xfId="0" applyAlignment="1">
      <alignment horizontal="left" vertical="top" wrapText="1"/>
    </xf>
    <xf numFmtId="49" fontId="6" fillId="0" borderId="0" xfId="3" applyNumberFormat="1" applyFont="1" applyBorder="1" applyAlignment="1">
      <alignment horizontal="left" vertical="top" wrapText="1"/>
    </xf>
    <xf numFmtId="0" fontId="4" fillId="0" borderId="0" xfId="3" applyFont="1" applyBorder="1" applyAlignment="1">
      <alignment horizontal="center"/>
    </xf>
    <xf numFmtId="0" fontId="5" fillId="0" borderId="0" xfId="3" applyFont="1" applyBorder="1" applyAlignment="1">
      <alignment horizontal="left" vertical="top" wrapText="1"/>
    </xf>
    <xf numFmtId="0" fontId="17" fillId="0" borderId="0" xfId="3" applyFont="1" applyBorder="1" applyAlignment="1">
      <alignment horizontal="center" vertical="top"/>
    </xf>
    <xf numFmtId="0" fontId="1" fillId="0" borderId="0" xfId="3" applyFont="1" applyBorder="1" applyAlignment="1">
      <alignment horizontal="left" vertical="top" wrapText="1"/>
    </xf>
    <xf numFmtId="0" fontId="17" fillId="0" borderId="0" xfId="3" applyFont="1" applyBorder="1" applyAlignment="1">
      <alignment horizontal="left"/>
    </xf>
    <xf numFmtId="0" fontId="18" fillId="0" borderId="7" xfId="1" applyFont="1" applyBorder="1" applyAlignment="1">
      <alignment horizontal="right" wrapText="1"/>
    </xf>
    <xf numFmtId="0" fontId="18" fillId="0" borderId="15" xfId="1" applyFont="1" applyBorder="1" applyAlignment="1">
      <alignment horizontal="center" wrapText="1"/>
    </xf>
    <xf numFmtId="0" fontId="18" fillId="0" borderId="46" xfId="1" applyFont="1" applyBorder="1" applyAlignment="1">
      <alignment horizontal="center" vertical="top" wrapText="1"/>
    </xf>
    <xf numFmtId="0" fontId="17" fillId="0" borderId="0" xfId="3" applyFont="1" applyBorder="1" applyAlignment="1">
      <alignment horizontal="left" vertical="top"/>
    </xf>
    <xf numFmtId="0" fontId="3" fillId="0" borderId="38" xfId="2" applyFont="1" applyBorder="1" applyAlignment="1">
      <alignment horizontal="center"/>
    </xf>
    <xf numFmtId="0" fontId="3" fillId="0" borderId="28" xfId="2" applyFont="1" applyBorder="1" applyAlignment="1">
      <alignment horizontal="center"/>
    </xf>
    <xf numFmtId="0" fontId="20" fillId="0" borderId="47" xfId="1" applyFont="1" applyFill="1" applyBorder="1" applyAlignment="1">
      <alignment wrapText="1"/>
    </xf>
    <xf numFmtId="0" fontId="3" fillId="0" borderId="7" xfId="1" applyFont="1" applyFill="1" applyBorder="1" applyAlignment="1">
      <alignment horizontal="center"/>
    </xf>
    <xf numFmtId="0" fontId="22" fillId="0" borderId="40" xfId="1" applyFont="1" applyFill="1" applyBorder="1" applyAlignment="1">
      <alignment horizontal="center"/>
    </xf>
    <xf numFmtId="0" fontId="2" fillId="14" borderId="66" xfId="6" applyFont="1" applyFill="1" applyBorder="1" applyAlignment="1">
      <alignment horizontal="center"/>
    </xf>
    <xf numFmtId="0" fontId="2" fillId="14" borderId="61" xfId="6" applyFont="1" applyFill="1" applyBorder="1" applyAlignment="1">
      <alignment horizontal="center"/>
    </xf>
    <xf numFmtId="0" fontId="2" fillId="0" borderId="72" xfId="6" applyFont="1" applyBorder="1" applyAlignment="1">
      <alignment horizontal="center"/>
    </xf>
    <xf numFmtId="0" fontId="2" fillId="0" borderId="64" xfId="6" applyFont="1" applyBorder="1" applyAlignment="1">
      <alignment horizontal="center"/>
    </xf>
    <xf numFmtId="0" fontId="2" fillId="14" borderId="52" xfId="6" applyFont="1" applyFill="1" applyBorder="1" applyAlignment="1">
      <alignment horizontal="center"/>
    </xf>
    <xf numFmtId="0" fontId="2" fillId="14" borderId="53" xfId="6" applyFont="1" applyFill="1" applyBorder="1" applyAlignment="1">
      <alignment horizontal="center"/>
    </xf>
    <xf numFmtId="0" fontId="2" fillId="14" borderId="54" xfId="6" applyFont="1" applyFill="1" applyBorder="1" applyAlignment="1">
      <alignment horizontal="center"/>
    </xf>
    <xf numFmtId="0" fontId="2" fillId="14" borderId="56" xfId="6" applyFont="1" applyFill="1" applyBorder="1" applyAlignment="1">
      <alignment horizontal="center"/>
    </xf>
    <xf numFmtId="0" fontId="17" fillId="0" borderId="0" xfId="3" applyFont="1" applyBorder="1" applyAlignment="1">
      <alignment horizontal="center"/>
    </xf>
    <xf numFmtId="0" fontId="2" fillId="13" borderId="72" xfId="6" applyFont="1" applyFill="1" applyBorder="1" applyAlignment="1">
      <alignment horizontal="center"/>
    </xf>
    <xf numFmtId="0" fontId="26" fillId="13" borderId="63" xfId="6" applyFill="1" applyBorder="1" applyAlignment="1">
      <alignment horizontal="center"/>
    </xf>
    <xf numFmtId="0" fontId="26" fillId="13" borderId="64" xfId="6" applyFill="1" applyBorder="1" applyAlignment="1">
      <alignment horizontal="center"/>
    </xf>
    <xf numFmtId="0" fontId="2" fillId="12" borderId="72" xfId="6" applyFont="1" applyFill="1" applyBorder="1" applyAlignment="1">
      <alignment horizontal="center"/>
    </xf>
    <xf numFmtId="0" fontId="26" fillId="12" borderId="63" xfId="6" applyFill="1" applyBorder="1" applyAlignment="1">
      <alignment horizontal="center"/>
    </xf>
    <xf numFmtId="0" fontId="26" fillId="12" borderId="73" xfId="6" applyFill="1" applyBorder="1" applyAlignment="1">
      <alignment horizontal="center"/>
    </xf>
    <xf numFmtId="0" fontId="2" fillId="10" borderId="74" xfId="6" applyFont="1" applyFill="1" applyBorder="1" applyAlignment="1">
      <alignment horizontal="center"/>
    </xf>
    <xf numFmtId="0" fontId="26" fillId="10" borderId="75" xfId="6" applyFill="1" applyBorder="1" applyAlignment="1">
      <alignment horizontal="center"/>
    </xf>
    <xf numFmtId="0" fontId="26" fillId="10" borderId="76" xfId="6" applyFill="1" applyBorder="1" applyAlignment="1">
      <alignment horizontal="center"/>
    </xf>
    <xf numFmtId="0" fontId="2" fillId="11" borderId="72" xfId="6" applyFont="1" applyFill="1" applyBorder="1" applyAlignment="1">
      <alignment horizontal="center"/>
    </xf>
    <xf numFmtId="0" fontId="26" fillId="11" borderId="63" xfId="6" applyFill="1" applyBorder="1" applyAlignment="1">
      <alignment horizontal="center"/>
    </xf>
    <xf numFmtId="0" fontId="26" fillId="11" borderId="64" xfId="6" applyFill="1" applyBorder="1" applyAlignment="1">
      <alignment horizontal="center"/>
    </xf>
    <xf numFmtId="0" fontId="19" fillId="0" borderId="1" xfId="3" applyFont="1" applyBorder="1" applyAlignment="1">
      <alignment horizontal="center"/>
    </xf>
  </cellXfs>
  <cellStyles count="7">
    <cellStyle name="Standard" xfId="0" builtinId="0"/>
    <cellStyle name="Standard 2" xfId="1"/>
    <cellStyle name="Standard 2 2" xfId="6"/>
    <cellStyle name="Standard 3" xfId="2"/>
    <cellStyle name="Standard 3 2" xfId="5"/>
    <cellStyle name="Standard 4" xfId="3"/>
    <cellStyle name="Standard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7</xdr:row>
      <xdr:rowOff>0</xdr:rowOff>
    </xdr:from>
    <xdr:to>
      <xdr:col>12</xdr:col>
      <xdr:colOff>85725</xdr:colOff>
      <xdr:row>32</xdr:row>
      <xdr:rowOff>57150</xdr:rowOff>
    </xdr:to>
    <xdr:pic>
      <xdr:nvPicPr>
        <xdr:cNvPr id="6152"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0" y="2009775"/>
          <a:ext cx="8467725" cy="481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R24"/>
  <sheetViews>
    <sheetView tabSelected="1" workbookViewId="0"/>
  </sheetViews>
  <sheetFormatPr baseColWidth="10" defaultRowHeight="15" x14ac:dyDescent="0.25"/>
  <cols>
    <col min="2" max="2" width="7.85546875" customWidth="1"/>
    <col min="3" max="3" width="34.28515625" customWidth="1"/>
  </cols>
  <sheetData>
    <row r="2" spans="2:18" x14ac:dyDescent="0.25">
      <c r="B2" s="203" t="s">
        <v>0</v>
      </c>
      <c r="C2" s="203"/>
      <c r="D2" s="203"/>
      <c r="E2" s="203"/>
      <c r="F2" s="203"/>
      <c r="G2" s="203"/>
      <c r="H2" s="203"/>
      <c r="I2" s="203"/>
      <c r="J2" s="203"/>
      <c r="K2" s="1"/>
      <c r="L2" s="1"/>
      <c r="M2" s="1"/>
      <c r="N2" s="1"/>
      <c r="O2" s="1"/>
      <c r="P2" s="1"/>
      <c r="Q2" s="1"/>
      <c r="R2" s="1"/>
    </row>
    <row r="3" spans="2:18" x14ac:dyDescent="0.25">
      <c r="B3" s="203"/>
      <c r="C3" s="203"/>
      <c r="D3" s="203"/>
      <c r="E3" s="203"/>
      <c r="F3" s="203"/>
      <c r="G3" s="203"/>
      <c r="H3" s="203"/>
      <c r="I3" s="203"/>
      <c r="J3" s="203"/>
      <c r="K3" s="1"/>
      <c r="L3" s="1"/>
      <c r="M3" s="1"/>
      <c r="N3" s="1"/>
      <c r="O3" s="1"/>
      <c r="P3" s="1"/>
      <c r="Q3" s="1"/>
      <c r="R3" s="1"/>
    </row>
    <row r="4" spans="2:18" ht="147.75" customHeight="1" x14ac:dyDescent="0.25">
      <c r="B4" s="204" t="s">
        <v>226</v>
      </c>
      <c r="C4" s="204"/>
      <c r="D4" s="204"/>
      <c r="E4" s="204"/>
      <c r="F4" s="204"/>
      <c r="G4" s="204"/>
      <c r="H4" s="204"/>
      <c r="I4" s="204"/>
      <c r="J4" s="204"/>
      <c r="K4" s="204"/>
      <c r="L4" s="204"/>
      <c r="M4" s="204"/>
      <c r="N4" s="204"/>
      <c r="O4" s="204"/>
      <c r="P4" s="1"/>
      <c r="Q4" s="1"/>
      <c r="R4" s="1"/>
    </row>
    <row r="5" spans="2:18" ht="13.5" customHeight="1" x14ac:dyDescent="0.25">
      <c r="B5" s="2"/>
      <c r="C5" s="2"/>
      <c r="D5" s="2"/>
      <c r="E5" s="2"/>
      <c r="F5" s="2"/>
      <c r="G5" s="2"/>
      <c r="H5" s="2"/>
      <c r="I5" s="2"/>
      <c r="J5" s="2"/>
      <c r="K5" s="2"/>
      <c r="L5" s="2"/>
      <c r="M5" s="2"/>
      <c r="N5" s="2"/>
      <c r="O5" s="2"/>
      <c r="P5" s="1"/>
      <c r="Q5" s="1"/>
      <c r="R5" s="1"/>
    </row>
    <row r="6" spans="2:18" x14ac:dyDescent="0.25">
      <c r="B6" s="200" t="s">
        <v>1</v>
      </c>
      <c r="C6" s="200"/>
      <c r="D6" s="200"/>
      <c r="E6" s="200"/>
      <c r="F6" s="200"/>
      <c r="G6" s="200"/>
      <c r="H6" s="200"/>
      <c r="I6" s="200"/>
      <c r="J6" s="200"/>
      <c r="K6" s="200"/>
      <c r="L6" s="200"/>
      <c r="M6" s="200"/>
      <c r="N6" s="200"/>
      <c r="O6" s="200"/>
      <c r="P6" s="1"/>
      <c r="Q6" s="1"/>
      <c r="R6" s="1"/>
    </row>
    <row r="7" spans="2:18" ht="12" customHeight="1" x14ac:dyDescent="0.25">
      <c r="B7" s="2"/>
      <c r="C7" s="2"/>
      <c r="D7" s="2"/>
      <c r="E7" s="2"/>
      <c r="F7" s="2"/>
      <c r="G7" s="2"/>
      <c r="H7" s="2"/>
      <c r="I7" s="2"/>
      <c r="J7" s="2"/>
      <c r="K7" s="2"/>
      <c r="L7" s="2"/>
      <c r="M7" s="2"/>
      <c r="N7" s="2"/>
      <c r="O7" s="2"/>
      <c r="P7" s="1"/>
      <c r="Q7" s="1"/>
      <c r="R7" s="1"/>
    </row>
    <row r="8" spans="2:18" ht="15.75" x14ac:dyDescent="0.25">
      <c r="B8" s="4" t="s">
        <v>2</v>
      </c>
      <c r="C8" s="4" t="s">
        <v>3</v>
      </c>
      <c r="D8" s="4" t="s">
        <v>4</v>
      </c>
      <c r="E8" s="4"/>
      <c r="F8" s="4"/>
      <c r="G8" s="4"/>
      <c r="H8" s="4"/>
      <c r="I8" s="4"/>
      <c r="J8" s="4"/>
      <c r="K8" s="4"/>
      <c r="L8" s="4"/>
      <c r="M8" s="4"/>
      <c r="N8" s="4"/>
      <c r="O8" s="4"/>
      <c r="P8" s="3"/>
      <c r="Q8" s="3"/>
      <c r="R8" s="3"/>
    </row>
    <row r="9" spans="2:18" ht="15.75" x14ac:dyDescent="0.25">
      <c r="B9" s="5">
        <v>1</v>
      </c>
      <c r="C9" s="5" t="s">
        <v>5</v>
      </c>
      <c r="D9" s="200" t="s">
        <v>6</v>
      </c>
      <c r="E9" s="200"/>
      <c r="F9" s="200"/>
      <c r="G9" s="200"/>
      <c r="H9" s="200"/>
      <c r="I9" s="200"/>
      <c r="J9" s="200"/>
      <c r="K9" s="200"/>
      <c r="L9" s="200"/>
      <c r="M9" s="200"/>
      <c r="N9" s="200"/>
      <c r="O9" s="200"/>
      <c r="P9" s="6"/>
      <c r="Q9" s="6"/>
      <c r="R9" s="6"/>
    </row>
    <row r="10" spans="2:18" ht="15.75" x14ac:dyDescent="0.25">
      <c r="B10" s="5">
        <v>2</v>
      </c>
      <c r="C10" s="5" t="s">
        <v>7</v>
      </c>
      <c r="D10" s="200" t="s">
        <v>8</v>
      </c>
      <c r="E10" s="200"/>
      <c r="F10" s="200"/>
      <c r="G10" s="200"/>
      <c r="H10" s="200"/>
      <c r="I10" s="200"/>
      <c r="J10" s="200"/>
      <c r="K10" s="200"/>
      <c r="L10" s="200"/>
      <c r="M10" s="200"/>
      <c r="N10" s="200"/>
      <c r="O10" s="200"/>
      <c r="P10" s="6"/>
      <c r="Q10" s="6"/>
      <c r="R10" s="6"/>
    </row>
    <row r="11" spans="2:18" ht="15.75" x14ac:dyDescent="0.25">
      <c r="B11" s="5">
        <v>3</v>
      </c>
      <c r="C11" s="5" t="s">
        <v>9</v>
      </c>
      <c r="D11" s="200" t="s">
        <v>10</v>
      </c>
      <c r="E11" s="200"/>
      <c r="F11" s="200"/>
      <c r="G11" s="200"/>
      <c r="H11" s="200"/>
      <c r="I11" s="200"/>
      <c r="J11" s="200"/>
      <c r="K11" s="200"/>
      <c r="L11" s="200"/>
      <c r="M11" s="200"/>
      <c r="N11" s="200"/>
      <c r="O11" s="200"/>
      <c r="P11" s="6"/>
      <c r="Q11" s="6"/>
      <c r="R11" s="6"/>
    </row>
    <row r="12" spans="2:18" ht="15.75" x14ac:dyDescent="0.25">
      <c r="B12" s="5">
        <v>4</v>
      </c>
      <c r="C12" s="5" t="s">
        <v>11</v>
      </c>
      <c r="D12" s="200" t="s">
        <v>12</v>
      </c>
      <c r="E12" s="200"/>
      <c r="F12" s="200"/>
      <c r="G12" s="200"/>
      <c r="H12" s="200"/>
      <c r="I12" s="200"/>
      <c r="J12" s="200"/>
      <c r="K12" s="200"/>
      <c r="L12" s="200"/>
      <c r="M12" s="200"/>
      <c r="N12" s="200"/>
      <c r="O12" s="200"/>
      <c r="P12" s="6"/>
      <c r="Q12" s="6"/>
      <c r="R12" s="6"/>
    </row>
    <row r="13" spans="2:18" ht="15.75" x14ac:dyDescent="0.25">
      <c r="B13" s="5">
        <v>5</v>
      </c>
      <c r="C13" s="5" t="s">
        <v>13</v>
      </c>
      <c r="D13" s="200" t="s">
        <v>14</v>
      </c>
      <c r="E13" s="200"/>
      <c r="F13" s="200"/>
      <c r="G13" s="200"/>
      <c r="H13" s="200"/>
      <c r="I13" s="200"/>
      <c r="J13" s="200"/>
      <c r="K13" s="200"/>
      <c r="L13" s="200"/>
      <c r="M13" s="200"/>
      <c r="N13" s="200"/>
      <c r="O13" s="200"/>
      <c r="P13" s="6"/>
      <c r="Q13" s="6"/>
      <c r="R13" s="6"/>
    </row>
    <row r="14" spans="2:18" ht="15.75" x14ac:dyDescent="0.25">
      <c r="B14" s="5">
        <v>6</v>
      </c>
      <c r="C14" s="5" t="s">
        <v>21</v>
      </c>
      <c r="D14" s="200" t="s">
        <v>15</v>
      </c>
      <c r="E14" s="200"/>
      <c r="F14" s="200"/>
      <c r="G14" s="200"/>
      <c r="H14" s="200"/>
      <c r="I14" s="200"/>
      <c r="J14" s="200"/>
      <c r="K14" s="200"/>
      <c r="L14" s="200"/>
      <c r="M14" s="200"/>
      <c r="N14" s="200"/>
      <c r="O14" s="200"/>
      <c r="P14" s="6"/>
      <c r="Q14" s="6"/>
      <c r="R14" s="6"/>
    </row>
    <row r="15" spans="2:18" ht="15.75" x14ac:dyDescent="0.25">
      <c r="B15" s="5">
        <v>7</v>
      </c>
      <c r="C15" s="5" t="s">
        <v>16</v>
      </c>
      <c r="D15" s="200" t="s">
        <v>17</v>
      </c>
      <c r="E15" s="200"/>
      <c r="F15" s="200"/>
      <c r="G15" s="200"/>
      <c r="H15" s="200"/>
      <c r="I15" s="200"/>
      <c r="J15" s="200"/>
      <c r="K15" s="200"/>
      <c r="L15" s="200"/>
      <c r="M15" s="200"/>
      <c r="N15" s="200"/>
      <c r="O15" s="200"/>
      <c r="P15" s="6"/>
      <c r="Q15" s="6"/>
      <c r="R15" s="6"/>
    </row>
    <row r="16" spans="2:18" ht="15.75" x14ac:dyDescent="0.25">
      <c r="B16" s="5">
        <v>8</v>
      </c>
      <c r="C16" s="5" t="s">
        <v>18</v>
      </c>
      <c r="D16" s="200" t="s">
        <v>19</v>
      </c>
      <c r="E16" s="200"/>
      <c r="F16" s="200"/>
      <c r="G16" s="200"/>
      <c r="H16" s="200"/>
      <c r="I16" s="200"/>
      <c r="J16" s="200"/>
      <c r="K16" s="200"/>
      <c r="L16" s="200"/>
      <c r="M16" s="200"/>
      <c r="N16" s="200"/>
      <c r="O16" s="200"/>
      <c r="P16" s="6"/>
      <c r="Q16" s="6"/>
      <c r="R16" s="6"/>
    </row>
    <row r="17" spans="2:18" ht="20.25" x14ac:dyDescent="0.25">
      <c r="B17" s="2"/>
      <c r="C17" s="2"/>
      <c r="D17" s="2"/>
      <c r="E17" s="2"/>
      <c r="F17" s="2"/>
      <c r="G17" s="2"/>
      <c r="H17" s="2"/>
      <c r="I17" s="2"/>
      <c r="J17" s="2"/>
      <c r="K17" s="2"/>
      <c r="L17" s="2"/>
      <c r="M17" s="2"/>
      <c r="N17" s="2"/>
      <c r="O17" s="2"/>
      <c r="P17" s="1"/>
      <c r="Q17" s="1"/>
      <c r="R17" s="1"/>
    </row>
    <row r="18" spans="2:18" x14ac:dyDescent="0.25">
      <c r="B18" s="7"/>
      <c r="C18" s="7"/>
      <c r="D18" s="7"/>
      <c r="E18" s="7"/>
      <c r="F18" s="7"/>
      <c r="G18" s="7"/>
      <c r="H18" s="7"/>
      <c r="I18" s="7"/>
      <c r="J18" s="7"/>
      <c r="K18" s="7"/>
      <c r="L18" s="7"/>
      <c r="M18" s="7"/>
      <c r="N18" s="1"/>
      <c r="O18" s="1"/>
      <c r="P18" s="1"/>
      <c r="Q18" s="1"/>
      <c r="R18" s="1"/>
    </row>
    <row r="19" spans="2:18" x14ac:dyDescent="0.25">
      <c r="B19" s="7"/>
      <c r="C19" s="7"/>
      <c r="D19" s="7"/>
      <c r="E19" s="7"/>
      <c r="F19" s="7"/>
      <c r="G19" s="7"/>
      <c r="H19" s="7"/>
      <c r="I19" s="7"/>
      <c r="J19" s="7"/>
      <c r="K19" s="7"/>
      <c r="L19" s="7"/>
      <c r="M19" s="7"/>
      <c r="N19" s="7"/>
      <c r="O19" s="7"/>
      <c r="P19" s="1"/>
      <c r="Q19" s="1"/>
      <c r="R19" s="1"/>
    </row>
    <row r="20" spans="2:18" x14ac:dyDescent="0.25">
      <c r="B20" s="7"/>
      <c r="C20" s="7"/>
      <c r="D20" s="7"/>
      <c r="E20" s="7"/>
      <c r="F20" s="7"/>
      <c r="G20" s="7"/>
      <c r="H20" s="7"/>
      <c r="I20" s="7"/>
      <c r="J20" s="7"/>
      <c r="K20" s="7"/>
      <c r="L20" s="7"/>
      <c r="M20" s="7"/>
      <c r="N20" s="1"/>
      <c r="O20" s="1"/>
      <c r="P20" s="1"/>
      <c r="Q20" s="1"/>
      <c r="R20" s="1"/>
    </row>
    <row r="21" spans="2:18" ht="15.75" x14ac:dyDescent="0.25">
      <c r="B21" s="8"/>
      <c r="C21" s="8"/>
      <c r="D21" s="8"/>
      <c r="E21" s="7"/>
      <c r="F21" s="7"/>
      <c r="G21" s="7"/>
      <c r="H21" s="7"/>
      <c r="I21" s="7"/>
      <c r="J21" s="7"/>
      <c r="K21" s="7"/>
      <c r="L21" s="7"/>
      <c r="M21" s="7"/>
      <c r="N21" s="1"/>
      <c r="O21" s="1"/>
      <c r="P21" s="1"/>
      <c r="Q21" s="1"/>
      <c r="R21" s="1"/>
    </row>
    <row r="22" spans="2:18" x14ac:dyDescent="0.25">
      <c r="B22" s="202" t="s">
        <v>20</v>
      </c>
      <c r="C22" s="202"/>
      <c r="D22" s="202"/>
      <c r="E22" s="202"/>
      <c r="F22" s="202"/>
      <c r="G22" s="202"/>
      <c r="H22" s="202"/>
      <c r="I22" s="202"/>
      <c r="J22" s="202"/>
      <c r="K22" s="202"/>
      <c r="L22" s="202"/>
      <c r="M22" s="202"/>
      <c r="N22" s="202"/>
      <c r="O22" s="202"/>
      <c r="P22" s="202"/>
      <c r="Q22" s="202"/>
      <c r="R22" s="202"/>
    </row>
    <row r="24" spans="2:18" ht="68.25" customHeight="1" x14ac:dyDescent="0.25">
      <c r="B24" s="199" t="s">
        <v>219</v>
      </c>
      <c r="C24" s="201" t="s">
        <v>227</v>
      </c>
      <c r="D24" s="201"/>
      <c r="E24" s="201"/>
      <c r="F24" s="201"/>
      <c r="G24" s="201"/>
      <c r="H24" s="201"/>
      <c r="I24" s="201"/>
      <c r="J24" s="201"/>
      <c r="K24" s="201"/>
      <c r="L24" s="201"/>
      <c r="M24" s="201"/>
      <c r="N24" s="201"/>
      <c r="O24" s="201"/>
    </row>
  </sheetData>
  <mergeCells count="13">
    <mergeCell ref="D11:O11"/>
    <mergeCell ref="D12:O12"/>
    <mergeCell ref="B2:J3"/>
    <mergeCell ref="B4:O4"/>
    <mergeCell ref="B6:O6"/>
    <mergeCell ref="D9:O9"/>
    <mergeCell ref="D10:O10"/>
    <mergeCell ref="D13:O13"/>
    <mergeCell ref="D14:O14"/>
    <mergeCell ref="C24:O24"/>
    <mergeCell ref="D15:O15"/>
    <mergeCell ref="D16:O16"/>
    <mergeCell ref="B22:R22"/>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57"/>
  <sheetViews>
    <sheetView workbookViewId="0"/>
  </sheetViews>
  <sheetFormatPr baseColWidth="10" defaultRowHeight="15" x14ac:dyDescent="0.25"/>
  <cols>
    <col min="3" max="3" width="4.7109375" bestFit="1" customWidth="1"/>
    <col min="4" max="4" width="4.7109375" customWidth="1"/>
    <col min="5" max="5" width="5.140625" customWidth="1"/>
    <col min="6" max="22" width="4.7109375" bestFit="1" customWidth="1"/>
  </cols>
  <sheetData>
    <row r="2" spans="2:25" ht="20.25" x14ac:dyDescent="0.25">
      <c r="B2" s="205" t="s">
        <v>22</v>
      </c>
      <c r="C2" s="205"/>
      <c r="D2" s="205"/>
      <c r="E2" s="205"/>
      <c r="F2" s="205"/>
      <c r="G2" s="205"/>
      <c r="H2" s="205"/>
      <c r="I2" s="205"/>
      <c r="J2" s="205"/>
      <c r="K2" s="205"/>
      <c r="L2" s="205"/>
      <c r="M2" s="205"/>
      <c r="N2" s="205"/>
      <c r="O2" s="205"/>
      <c r="P2" s="205"/>
      <c r="Q2" s="205"/>
      <c r="R2" s="205"/>
      <c r="S2" s="205"/>
      <c r="T2" s="205"/>
      <c r="U2" s="205"/>
      <c r="V2" s="205"/>
      <c r="W2" s="205"/>
      <c r="X2" s="205"/>
      <c r="Y2" s="205"/>
    </row>
    <row r="3" spans="2:25" ht="15" customHeight="1" x14ac:dyDescent="0.25">
      <c r="B3" s="1"/>
      <c r="C3" s="9"/>
      <c r="D3" s="9"/>
      <c r="E3" s="9"/>
      <c r="F3" s="9"/>
      <c r="G3" s="9"/>
      <c r="H3" s="9"/>
      <c r="I3" s="9"/>
      <c r="J3" s="9"/>
      <c r="K3" s="9"/>
      <c r="L3" s="9"/>
      <c r="M3" s="9"/>
      <c r="N3" s="9"/>
      <c r="O3" s="9"/>
      <c r="P3" s="9"/>
      <c r="Q3" s="9"/>
      <c r="R3" s="9"/>
      <c r="S3" s="9"/>
      <c r="T3" s="9"/>
      <c r="U3" s="9"/>
      <c r="V3" s="9"/>
      <c r="W3" s="9"/>
      <c r="X3" s="9"/>
      <c r="Y3" s="9"/>
    </row>
    <row r="4" spans="2:25" ht="78" customHeight="1" x14ac:dyDescent="0.25">
      <c r="B4" s="200" t="s">
        <v>23</v>
      </c>
      <c r="C4" s="200"/>
      <c r="D4" s="200"/>
      <c r="E4" s="200"/>
      <c r="F4" s="200"/>
      <c r="G4" s="200"/>
      <c r="H4" s="200"/>
      <c r="I4" s="200"/>
      <c r="J4" s="200"/>
      <c r="K4" s="200"/>
      <c r="L4" s="200"/>
      <c r="M4" s="200"/>
      <c r="N4" s="200"/>
      <c r="O4" s="200"/>
      <c r="P4" s="200"/>
      <c r="Q4" s="200"/>
      <c r="R4" s="200"/>
      <c r="S4" s="200"/>
      <c r="T4" s="200"/>
      <c r="U4" s="200"/>
      <c r="V4" s="200"/>
      <c r="W4" s="200"/>
      <c r="X4" s="200"/>
      <c r="Y4" s="200"/>
    </row>
    <row r="5" spans="2:25" ht="16.5" customHeight="1" x14ac:dyDescent="0.25">
      <c r="B5" s="1"/>
      <c r="C5" s="9"/>
      <c r="D5" s="9"/>
      <c r="E5" s="9"/>
      <c r="F5" s="9"/>
      <c r="G5" s="9"/>
      <c r="H5" s="9"/>
      <c r="I5" s="9"/>
      <c r="J5" s="9"/>
      <c r="K5" s="9"/>
      <c r="L5" s="9"/>
      <c r="M5" s="9"/>
      <c r="N5" s="9"/>
      <c r="O5" s="9"/>
      <c r="P5" s="9"/>
      <c r="Q5" s="9"/>
      <c r="R5" s="9"/>
      <c r="S5" s="9"/>
      <c r="T5" s="9"/>
      <c r="U5" s="9"/>
      <c r="V5" s="9"/>
      <c r="W5" s="9"/>
      <c r="X5" s="9"/>
      <c r="Y5" s="9"/>
    </row>
    <row r="6" spans="2:25" ht="52.5" x14ac:dyDescent="0.25">
      <c r="B6" s="10"/>
      <c r="C6" s="11" t="s">
        <v>24</v>
      </c>
      <c r="D6" s="11" t="s">
        <v>25</v>
      </c>
      <c r="E6" s="11" t="s">
        <v>26</v>
      </c>
      <c r="F6" s="11" t="s">
        <v>27</v>
      </c>
      <c r="G6" s="11" t="s">
        <v>28</v>
      </c>
      <c r="H6" s="12" t="s">
        <v>29</v>
      </c>
      <c r="I6" s="11" t="s">
        <v>30</v>
      </c>
      <c r="J6" s="13" t="s">
        <v>31</v>
      </c>
      <c r="K6" s="14" t="s">
        <v>32</v>
      </c>
      <c r="L6" s="13" t="s">
        <v>33</v>
      </c>
      <c r="M6" s="13" t="s">
        <v>34</v>
      </c>
      <c r="N6" s="13" t="s">
        <v>35</v>
      </c>
      <c r="O6" s="14" t="s">
        <v>36</v>
      </c>
      <c r="P6" s="13" t="s">
        <v>37</v>
      </c>
      <c r="Q6" s="11" t="s">
        <v>38</v>
      </c>
      <c r="R6" s="13" t="s">
        <v>39</v>
      </c>
      <c r="S6" s="14" t="s">
        <v>40</v>
      </c>
      <c r="T6" s="13" t="s">
        <v>41</v>
      </c>
      <c r="U6" s="12" t="s">
        <v>42</v>
      </c>
      <c r="V6" s="15" t="s">
        <v>43</v>
      </c>
      <c r="W6" s="16"/>
      <c r="X6" s="1"/>
      <c r="Y6" s="1"/>
    </row>
    <row r="7" spans="2:25" x14ac:dyDescent="0.25">
      <c r="B7" s="17" t="s">
        <v>44</v>
      </c>
      <c r="C7" s="18"/>
      <c r="D7" s="19"/>
      <c r="E7" s="19"/>
      <c r="F7" s="20"/>
      <c r="G7" s="21"/>
      <c r="H7" s="20"/>
      <c r="I7" s="21"/>
      <c r="J7" s="19"/>
      <c r="K7" s="19"/>
      <c r="L7" s="20"/>
      <c r="M7" s="20"/>
      <c r="N7" s="19"/>
      <c r="O7" s="19"/>
      <c r="P7" s="19"/>
      <c r="Q7" s="19"/>
      <c r="R7" s="19"/>
      <c r="S7" s="19"/>
      <c r="T7" s="19"/>
      <c r="U7" s="19"/>
      <c r="V7" s="19"/>
      <c r="W7" s="22"/>
      <c r="X7" s="1"/>
      <c r="Y7" s="1"/>
    </row>
    <row r="8" spans="2:25" x14ac:dyDescent="0.25">
      <c r="B8" s="17" t="s">
        <v>45</v>
      </c>
      <c r="C8" s="20"/>
      <c r="D8" s="23"/>
      <c r="E8" s="19"/>
      <c r="F8" s="20"/>
      <c r="G8" s="21"/>
      <c r="H8" s="20"/>
      <c r="I8" s="19"/>
      <c r="J8" s="19"/>
      <c r="K8" s="19"/>
      <c r="L8" s="19"/>
      <c r="M8" s="24" t="s">
        <v>46</v>
      </c>
      <c r="N8" s="19"/>
      <c r="O8" s="19"/>
      <c r="P8" s="20"/>
      <c r="Q8" s="19"/>
      <c r="R8" s="19"/>
      <c r="S8" s="19"/>
      <c r="T8" s="19"/>
      <c r="U8" s="19"/>
      <c r="V8" s="19"/>
      <c r="W8" s="22"/>
      <c r="X8" s="1"/>
      <c r="Y8" s="1"/>
    </row>
    <row r="9" spans="2:25" x14ac:dyDescent="0.25">
      <c r="B9" s="17" t="s">
        <v>47</v>
      </c>
      <c r="C9" s="25"/>
      <c r="D9" s="20"/>
      <c r="E9" s="20"/>
      <c r="F9" s="19"/>
      <c r="G9" s="21"/>
      <c r="H9" s="19"/>
      <c r="I9" s="21"/>
      <c r="J9" s="20"/>
      <c r="K9" s="19"/>
      <c r="L9" s="20"/>
      <c r="M9" s="20"/>
      <c r="N9" s="19"/>
      <c r="O9" s="19"/>
      <c r="P9" s="19"/>
      <c r="Q9" s="19"/>
      <c r="R9" s="19"/>
      <c r="S9" s="19"/>
      <c r="T9" s="19"/>
      <c r="U9" s="19"/>
      <c r="V9" s="19"/>
      <c r="W9" s="22"/>
      <c r="X9" s="1"/>
      <c r="Y9" s="1"/>
    </row>
    <row r="10" spans="2:25" x14ac:dyDescent="0.25">
      <c r="B10" s="17" t="s">
        <v>48</v>
      </c>
      <c r="C10" s="21"/>
      <c r="D10" s="20"/>
      <c r="E10" s="26"/>
      <c r="F10" s="19"/>
      <c r="G10" s="24" t="s">
        <v>46</v>
      </c>
      <c r="H10" s="21"/>
      <c r="I10" s="19"/>
      <c r="J10" s="19"/>
      <c r="K10" s="20"/>
      <c r="L10" s="19"/>
      <c r="M10" s="20"/>
      <c r="N10" s="19"/>
      <c r="O10" s="19"/>
      <c r="P10" s="19"/>
      <c r="Q10" s="19"/>
      <c r="R10" s="19"/>
      <c r="S10" s="19"/>
      <c r="T10" s="19"/>
      <c r="U10" s="19"/>
      <c r="V10" s="19"/>
      <c r="W10" s="22"/>
      <c r="X10" s="1"/>
      <c r="Y10" s="1"/>
    </row>
    <row r="11" spans="2:25" x14ac:dyDescent="0.25">
      <c r="B11" s="17" t="s">
        <v>49</v>
      </c>
      <c r="C11" s="19"/>
      <c r="D11" s="27"/>
      <c r="E11" s="20"/>
      <c r="F11" s="28"/>
      <c r="G11" s="20"/>
      <c r="H11" s="19"/>
      <c r="I11" s="19"/>
      <c r="J11" s="19"/>
      <c r="K11" s="19"/>
      <c r="L11" s="19"/>
      <c r="M11" s="19"/>
      <c r="N11" s="19"/>
      <c r="O11" s="19"/>
      <c r="P11" s="19"/>
      <c r="Q11" s="19"/>
      <c r="R11" s="19"/>
      <c r="S11" s="19"/>
      <c r="T11" s="19"/>
      <c r="U11" s="20"/>
      <c r="V11" s="29"/>
      <c r="W11" s="22"/>
      <c r="X11" s="1"/>
      <c r="Y11" s="1"/>
    </row>
    <row r="12" spans="2:25" x14ac:dyDescent="0.25">
      <c r="B12" s="17" t="s">
        <v>50</v>
      </c>
      <c r="C12" s="30"/>
      <c r="D12" s="19"/>
      <c r="E12" s="31"/>
      <c r="F12" s="20"/>
      <c r="G12" s="19"/>
      <c r="H12" s="19"/>
      <c r="I12" s="20"/>
      <c r="J12" s="19"/>
      <c r="K12" s="19"/>
      <c r="L12" s="19"/>
      <c r="M12" s="19"/>
      <c r="N12" s="19"/>
      <c r="O12" s="19"/>
      <c r="P12" s="19"/>
      <c r="Q12" s="19"/>
      <c r="R12" s="19"/>
      <c r="S12" s="19"/>
      <c r="T12" s="19"/>
      <c r="U12" s="20"/>
      <c r="V12" s="19"/>
      <c r="W12" s="22"/>
      <c r="X12" s="1"/>
      <c r="Y12" s="1"/>
    </row>
    <row r="13" spans="2:25" x14ac:dyDescent="0.25">
      <c r="B13" s="17" t="s">
        <v>51</v>
      </c>
      <c r="C13" s="19"/>
      <c r="D13" s="23"/>
      <c r="E13" s="20"/>
      <c r="F13" s="20"/>
      <c r="G13" s="20"/>
      <c r="H13" s="19"/>
      <c r="I13" s="21"/>
      <c r="J13" s="19"/>
      <c r="K13" s="19"/>
      <c r="L13" s="20"/>
      <c r="M13" s="19"/>
      <c r="N13" s="19"/>
      <c r="O13" s="19"/>
      <c r="P13" s="19"/>
      <c r="Q13" s="19"/>
      <c r="R13" s="19"/>
      <c r="S13" s="19"/>
      <c r="T13" s="19"/>
      <c r="U13" s="20"/>
      <c r="V13" s="19"/>
      <c r="W13" s="22"/>
      <c r="X13" s="1"/>
      <c r="Y13" s="1"/>
    </row>
    <row r="14" spans="2:25" x14ac:dyDescent="0.25">
      <c r="B14" s="17" t="s">
        <v>52</v>
      </c>
      <c r="C14" s="25"/>
      <c r="D14" s="19"/>
      <c r="E14" s="20"/>
      <c r="F14" s="20"/>
      <c r="G14" s="19"/>
      <c r="H14" s="19"/>
      <c r="I14" s="19"/>
      <c r="J14" s="20"/>
      <c r="K14" s="19"/>
      <c r="L14" s="19"/>
      <c r="M14" s="21"/>
      <c r="N14" s="19"/>
      <c r="O14" s="19"/>
      <c r="P14" s="20"/>
      <c r="Q14" s="19"/>
      <c r="R14" s="19"/>
      <c r="S14" s="19"/>
      <c r="T14" s="19"/>
      <c r="U14" s="20"/>
      <c r="V14" s="29"/>
      <c r="W14" s="22"/>
      <c r="X14" s="1"/>
      <c r="Y14" s="1"/>
    </row>
    <row r="15" spans="2:25" x14ac:dyDescent="0.25">
      <c r="B15" s="17" t="s">
        <v>53</v>
      </c>
      <c r="C15" s="21"/>
      <c r="D15" s="19"/>
      <c r="E15" s="24" t="s">
        <v>46</v>
      </c>
      <c r="F15" s="20"/>
      <c r="G15" s="20"/>
      <c r="H15" s="21"/>
      <c r="I15" s="19"/>
      <c r="J15" s="19"/>
      <c r="K15" s="20"/>
      <c r="L15" s="19"/>
      <c r="M15" s="19"/>
      <c r="N15" s="20"/>
      <c r="O15" s="19"/>
      <c r="P15" s="19"/>
      <c r="Q15" s="19"/>
      <c r="R15" s="19"/>
      <c r="S15" s="19"/>
      <c r="T15" s="19"/>
      <c r="U15" s="19"/>
      <c r="V15" s="19"/>
      <c r="W15" s="22"/>
      <c r="X15" s="1"/>
      <c r="Y15" s="1"/>
    </row>
    <row r="16" spans="2:25" x14ac:dyDescent="0.25">
      <c r="B16" s="17" t="s">
        <v>54</v>
      </c>
      <c r="C16" s="21"/>
      <c r="D16" s="20"/>
      <c r="E16" s="24" t="s">
        <v>46</v>
      </c>
      <c r="F16" s="19"/>
      <c r="G16" s="19"/>
      <c r="H16" s="21"/>
      <c r="I16" s="19"/>
      <c r="J16" s="20"/>
      <c r="K16" s="20"/>
      <c r="L16" s="19"/>
      <c r="M16" s="19"/>
      <c r="N16" s="20"/>
      <c r="O16" s="19"/>
      <c r="P16" s="19"/>
      <c r="Q16" s="19"/>
      <c r="R16" s="19"/>
      <c r="S16" s="19"/>
      <c r="T16" s="19"/>
      <c r="U16" s="19"/>
      <c r="V16" s="19"/>
      <c r="W16" s="22"/>
      <c r="X16" s="1"/>
      <c r="Y16" s="1"/>
    </row>
    <row r="17" spans="2:25" x14ac:dyDescent="0.25">
      <c r="B17" s="17" t="s">
        <v>55</v>
      </c>
      <c r="C17" s="21"/>
      <c r="D17" s="19"/>
      <c r="E17" s="32" t="s">
        <v>46</v>
      </c>
      <c r="F17" s="20"/>
      <c r="G17" s="19"/>
      <c r="H17" s="21"/>
      <c r="I17" s="19"/>
      <c r="J17" s="20"/>
      <c r="K17" s="20"/>
      <c r="L17" s="19"/>
      <c r="M17" s="19"/>
      <c r="N17" s="20"/>
      <c r="O17" s="19"/>
      <c r="P17" s="19"/>
      <c r="Q17" s="19"/>
      <c r="R17" s="19"/>
      <c r="S17" s="19"/>
      <c r="T17" s="19"/>
      <c r="U17" s="19"/>
      <c r="V17" s="19"/>
      <c r="W17" s="22"/>
      <c r="X17" s="1"/>
      <c r="Y17" s="1"/>
    </row>
    <row r="18" spans="2:25" x14ac:dyDescent="0.25">
      <c r="B18" s="17" t="s">
        <v>56</v>
      </c>
      <c r="C18" s="21"/>
      <c r="D18" s="27"/>
      <c r="E18" s="24" t="s">
        <v>46</v>
      </c>
      <c r="F18" s="28"/>
      <c r="G18" s="19"/>
      <c r="H18" s="21"/>
      <c r="I18" s="20"/>
      <c r="J18" s="19"/>
      <c r="K18" s="20"/>
      <c r="L18" s="19"/>
      <c r="M18" s="19"/>
      <c r="N18" s="20"/>
      <c r="O18" s="19"/>
      <c r="P18" s="19"/>
      <c r="Q18" s="19"/>
      <c r="R18" s="19"/>
      <c r="S18" s="19"/>
      <c r="T18" s="19"/>
      <c r="U18" s="19"/>
      <c r="V18" s="19"/>
      <c r="W18" s="22"/>
    </row>
    <row r="19" spans="2:25" x14ac:dyDescent="0.25">
      <c r="B19" s="17" t="s">
        <v>57</v>
      </c>
      <c r="C19" s="33"/>
      <c r="D19" s="20"/>
      <c r="E19" s="31"/>
      <c r="F19" s="19"/>
      <c r="G19" s="19"/>
      <c r="H19" s="19"/>
      <c r="I19" s="21"/>
      <c r="J19" s="24" t="s">
        <v>46</v>
      </c>
      <c r="K19" s="30"/>
      <c r="L19" s="20"/>
      <c r="M19" s="19"/>
      <c r="N19" s="19"/>
      <c r="O19" s="19"/>
      <c r="P19" s="19"/>
      <c r="Q19" s="19"/>
      <c r="R19" s="19"/>
      <c r="S19" s="19"/>
      <c r="T19" s="20"/>
      <c r="U19" s="19"/>
      <c r="V19" s="19"/>
      <c r="W19" s="22"/>
    </row>
    <row r="20" spans="2:25" x14ac:dyDescent="0.25">
      <c r="B20" s="17" t="s">
        <v>58</v>
      </c>
      <c r="C20" s="19"/>
      <c r="D20" s="28"/>
      <c r="E20" s="19"/>
      <c r="F20" s="20"/>
      <c r="G20" s="20"/>
      <c r="H20" s="19"/>
      <c r="I20" s="19"/>
      <c r="J20" s="34"/>
      <c r="K20" s="19"/>
      <c r="L20" s="23"/>
      <c r="M20" s="19"/>
      <c r="N20" s="19"/>
      <c r="O20" s="19"/>
      <c r="P20" s="19"/>
      <c r="Q20" s="19"/>
      <c r="R20" s="19"/>
      <c r="S20" s="19"/>
      <c r="T20" s="20"/>
      <c r="U20" s="19"/>
      <c r="V20" s="19"/>
      <c r="W20" s="22"/>
    </row>
    <row r="21" spans="2:25" x14ac:dyDescent="0.25">
      <c r="B21" s="17" t="s">
        <v>59</v>
      </c>
      <c r="C21" s="35"/>
      <c r="D21" s="19"/>
      <c r="E21" s="20"/>
      <c r="F21" s="20"/>
      <c r="G21" s="20"/>
      <c r="H21" s="19"/>
      <c r="I21" s="19"/>
      <c r="J21" s="21"/>
      <c r="K21" s="35"/>
      <c r="L21" s="19"/>
      <c r="M21" s="19"/>
      <c r="N21" s="19"/>
      <c r="O21" s="19"/>
      <c r="P21" s="19"/>
      <c r="Q21" s="19"/>
      <c r="R21" s="19"/>
      <c r="S21" s="19"/>
      <c r="T21" s="20"/>
      <c r="U21" s="19"/>
      <c r="V21" s="19"/>
      <c r="W21" s="22"/>
    </row>
    <row r="22" spans="2:25" x14ac:dyDescent="0.25">
      <c r="B22" s="17" t="s">
        <v>60</v>
      </c>
      <c r="C22" s="19"/>
      <c r="D22" s="20"/>
      <c r="E22" s="19"/>
      <c r="F22" s="20"/>
      <c r="G22" s="26"/>
      <c r="H22" s="19"/>
      <c r="I22" s="19"/>
      <c r="J22" s="21"/>
      <c r="K22" s="19"/>
      <c r="L22" s="19"/>
      <c r="M22" s="19"/>
      <c r="N22" s="19"/>
      <c r="O22" s="19"/>
      <c r="P22" s="19"/>
      <c r="Q22" s="19"/>
      <c r="R22" s="19"/>
      <c r="S22" s="19"/>
      <c r="T22" s="20"/>
      <c r="U22" s="19"/>
      <c r="V22" s="19"/>
      <c r="W22" s="36"/>
    </row>
    <row r="23" spans="2:25" x14ac:dyDescent="0.25">
      <c r="B23" s="17" t="s">
        <v>61</v>
      </c>
      <c r="C23" s="20"/>
      <c r="D23" s="20"/>
      <c r="E23" s="30"/>
      <c r="F23" s="34"/>
      <c r="G23" s="19"/>
      <c r="H23" s="28"/>
      <c r="I23" s="19"/>
      <c r="J23" s="21"/>
      <c r="K23" s="19"/>
      <c r="L23" s="19"/>
      <c r="M23" s="21"/>
      <c r="N23" s="19"/>
      <c r="O23" s="20"/>
      <c r="P23" s="20"/>
      <c r="Q23" s="19"/>
      <c r="R23" s="19"/>
      <c r="S23" s="19"/>
      <c r="T23" s="19"/>
      <c r="U23" s="19"/>
      <c r="V23" s="19"/>
      <c r="W23" s="36"/>
    </row>
    <row r="24" spans="2:25" x14ac:dyDescent="0.25">
      <c r="B24" s="17" t="s">
        <v>62</v>
      </c>
      <c r="C24" s="20"/>
      <c r="D24" s="27"/>
      <c r="E24" s="20"/>
      <c r="F24" s="37"/>
      <c r="G24" s="35"/>
      <c r="H24" s="20"/>
      <c r="I24" s="21"/>
      <c r="J24" s="19"/>
      <c r="K24" s="19"/>
      <c r="L24" s="19"/>
      <c r="M24" s="21"/>
      <c r="N24" s="19"/>
      <c r="O24" s="20"/>
      <c r="P24" s="20"/>
      <c r="Q24" s="19"/>
      <c r="R24" s="19"/>
      <c r="S24" s="19"/>
      <c r="T24" s="19"/>
      <c r="U24" s="19"/>
      <c r="V24" s="19"/>
      <c r="W24" s="36"/>
    </row>
    <row r="25" spans="2:25" x14ac:dyDescent="0.25">
      <c r="B25" s="17" t="s">
        <v>63</v>
      </c>
      <c r="C25" s="20"/>
      <c r="D25" s="20"/>
      <c r="E25" s="35"/>
      <c r="F25" s="21"/>
      <c r="G25" s="19"/>
      <c r="H25" s="20"/>
      <c r="I25" s="21"/>
      <c r="J25" s="21"/>
      <c r="K25" s="19"/>
      <c r="L25" s="20"/>
      <c r="M25" s="19"/>
      <c r="N25" s="19"/>
      <c r="O25" s="20"/>
      <c r="P25" s="19"/>
      <c r="Q25" s="19"/>
      <c r="R25" s="19"/>
      <c r="S25" s="19"/>
      <c r="T25" s="19"/>
      <c r="U25" s="19"/>
      <c r="V25" s="19"/>
      <c r="W25" s="36"/>
    </row>
    <row r="26" spans="2:25" x14ac:dyDescent="0.25">
      <c r="B26" s="17" t="s">
        <v>64</v>
      </c>
      <c r="C26" s="26"/>
      <c r="D26" s="19"/>
      <c r="E26" s="19"/>
      <c r="F26" s="24" t="s">
        <v>46</v>
      </c>
      <c r="G26" s="19"/>
      <c r="H26" s="20"/>
      <c r="I26" s="21"/>
      <c r="J26" s="21"/>
      <c r="K26" s="19"/>
      <c r="L26" s="20"/>
      <c r="M26" s="19"/>
      <c r="N26" s="19"/>
      <c r="O26" s="20"/>
      <c r="P26" s="19"/>
      <c r="Q26" s="19"/>
      <c r="R26" s="19"/>
      <c r="S26" s="19"/>
      <c r="T26" s="19"/>
      <c r="U26" s="19"/>
      <c r="V26" s="19"/>
      <c r="W26" s="36"/>
    </row>
    <row r="27" spans="2:25" x14ac:dyDescent="0.25">
      <c r="B27" s="17" t="s">
        <v>65</v>
      </c>
      <c r="C27" s="20"/>
      <c r="D27" s="28"/>
      <c r="E27" s="19"/>
      <c r="F27" s="19"/>
      <c r="G27" s="19"/>
      <c r="H27" s="20"/>
      <c r="I27" s="19"/>
      <c r="J27" s="19"/>
      <c r="K27" s="19"/>
      <c r="L27" s="19"/>
      <c r="M27" s="21"/>
      <c r="N27" s="19"/>
      <c r="O27" s="19"/>
      <c r="P27" s="20"/>
      <c r="Q27" s="20"/>
      <c r="R27" s="19"/>
      <c r="S27" s="19"/>
      <c r="T27" s="19"/>
      <c r="U27" s="19"/>
      <c r="V27" s="19"/>
      <c r="W27" s="36"/>
    </row>
    <row r="28" spans="2:25" x14ac:dyDescent="0.25">
      <c r="B28" s="17" t="s">
        <v>66</v>
      </c>
      <c r="C28" s="31"/>
      <c r="D28" s="20"/>
      <c r="E28" s="19"/>
      <c r="F28" s="19"/>
      <c r="G28" s="20"/>
      <c r="H28" s="19"/>
      <c r="I28" s="19"/>
      <c r="J28" s="19"/>
      <c r="K28" s="19"/>
      <c r="L28" s="19"/>
      <c r="M28" s="19"/>
      <c r="N28" s="19"/>
      <c r="O28" s="19"/>
      <c r="P28" s="19"/>
      <c r="Q28" s="20"/>
      <c r="R28" s="19"/>
      <c r="S28" s="19"/>
      <c r="T28" s="19"/>
      <c r="U28" s="19"/>
      <c r="V28" s="19"/>
      <c r="W28" s="36"/>
    </row>
    <row r="29" spans="2:25" x14ac:dyDescent="0.25">
      <c r="B29" s="17" t="s">
        <v>67</v>
      </c>
      <c r="C29" s="24" t="s">
        <v>46</v>
      </c>
      <c r="D29" s="20"/>
      <c r="E29" s="19"/>
      <c r="F29" s="30"/>
      <c r="G29" s="19"/>
      <c r="H29" s="19"/>
      <c r="I29" s="21"/>
      <c r="J29" s="20"/>
      <c r="K29" s="19"/>
      <c r="L29" s="20"/>
      <c r="M29" s="19"/>
      <c r="N29" s="19"/>
      <c r="O29" s="19"/>
      <c r="P29" s="19"/>
      <c r="Q29" s="20"/>
      <c r="R29" s="19"/>
      <c r="S29" s="19"/>
      <c r="T29" s="19"/>
      <c r="U29" s="19"/>
      <c r="V29" s="19"/>
      <c r="W29" s="36"/>
    </row>
    <row r="30" spans="2:25" x14ac:dyDescent="0.25">
      <c r="B30" s="17" t="s">
        <v>68</v>
      </c>
      <c r="C30" s="19"/>
      <c r="D30" s="20"/>
      <c r="E30" s="27"/>
      <c r="F30" s="20"/>
      <c r="G30" s="23"/>
      <c r="H30" s="19"/>
      <c r="I30" s="20"/>
      <c r="J30" s="30"/>
      <c r="K30" s="19"/>
      <c r="L30" s="19"/>
      <c r="M30" s="19"/>
      <c r="N30" s="19"/>
      <c r="O30" s="19"/>
      <c r="P30" s="19"/>
      <c r="Q30" s="20"/>
      <c r="R30" s="19"/>
      <c r="S30" s="19"/>
      <c r="T30" s="19"/>
      <c r="U30" s="19"/>
      <c r="V30" s="19"/>
      <c r="W30" s="36"/>
    </row>
    <row r="31" spans="2:25" x14ac:dyDescent="0.25">
      <c r="B31" s="17" t="s">
        <v>69</v>
      </c>
      <c r="C31" s="21"/>
      <c r="D31" s="19"/>
      <c r="E31" s="26"/>
      <c r="F31" s="31"/>
      <c r="G31" s="19"/>
      <c r="H31" s="21"/>
      <c r="I31" s="38"/>
      <c r="J31" s="19"/>
      <c r="K31" s="28"/>
      <c r="L31" s="19"/>
      <c r="M31" s="19"/>
      <c r="N31" s="19"/>
      <c r="O31" s="19"/>
      <c r="P31" s="19"/>
      <c r="Q31" s="19"/>
      <c r="R31" s="20"/>
      <c r="S31" s="19"/>
      <c r="T31" s="19"/>
      <c r="U31" s="19"/>
      <c r="V31" s="29"/>
      <c r="W31" s="36"/>
    </row>
    <row r="32" spans="2:25" x14ac:dyDescent="0.25">
      <c r="B32" s="17" t="s">
        <v>70</v>
      </c>
      <c r="C32" s="24" t="s">
        <v>46</v>
      </c>
      <c r="D32" s="38"/>
      <c r="E32" s="19"/>
      <c r="F32" s="23"/>
      <c r="G32" s="19"/>
      <c r="H32" s="19"/>
      <c r="I32" s="20"/>
      <c r="J32" s="35"/>
      <c r="K32" s="19"/>
      <c r="L32" s="19"/>
      <c r="M32" s="33"/>
      <c r="N32" s="19"/>
      <c r="O32" s="19"/>
      <c r="P32" s="20"/>
      <c r="Q32" s="19"/>
      <c r="R32" s="20"/>
      <c r="S32" s="19"/>
      <c r="T32" s="19"/>
      <c r="U32" s="19"/>
      <c r="V32" s="19"/>
      <c r="W32" s="36"/>
    </row>
    <row r="33" spans="2:23" x14ac:dyDescent="0.25">
      <c r="B33" s="17" t="s">
        <v>71</v>
      </c>
      <c r="C33" s="24" t="s">
        <v>46</v>
      </c>
      <c r="D33" s="19"/>
      <c r="E33" s="31"/>
      <c r="F33" s="30"/>
      <c r="G33" s="19"/>
      <c r="H33" s="19"/>
      <c r="I33" s="20"/>
      <c r="J33" s="19"/>
      <c r="K33" s="19"/>
      <c r="L33" s="27"/>
      <c r="M33" s="21"/>
      <c r="N33" s="23"/>
      <c r="O33" s="19"/>
      <c r="P33" s="20"/>
      <c r="Q33" s="19"/>
      <c r="R33" s="20"/>
      <c r="S33" s="19"/>
      <c r="T33" s="19"/>
      <c r="U33" s="19"/>
      <c r="V33" s="29"/>
      <c r="W33" s="36"/>
    </row>
    <row r="34" spans="2:23" x14ac:dyDescent="0.25">
      <c r="B34" s="17" t="s">
        <v>72</v>
      </c>
      <c r="C34" s="21"/>
      <c r="D34" s="20"/>
      <c r="E34" s="38"/>
      <c r="F34" s="19"/>
      <c r="G34" s="23"/>
      <c r="H34" s="21"/>
      <c r="I34" s="20"/>
      <c r="J34" s="19"/>
      <c r="K34" s="20"/>
      <c r="L34" s="19"/>
      <c r="M34" s="35"/>
      <c r="N34" s="19"/>
      <c r="O34" s="19"/>
      <c r="P34" s="19"/>
      <c r="Q34" s="19"/>
      <c r="R34" s="20"/>
      <c r="S34" s="19"/>
      <c r="T34" s="19"/>
      <c r="U34" s="19"/>
      <c r="V34" s="19"/>
      <c r="W34" s="36"/>
    </row>
    <row r="35" spans="2:23" x14ac:dyDescent="0.25">
      <c r="B35" s="17" t="s">
        <v>73</v>
      </c>
      <c r="C35" s="20"/>
      <c r="D35" s="19"/>
      <c r="E35" s="19"/>
      <c r="F35" s="39" t="s">
        <v>46</v>
      </c>
      <c r="G35" s="19"/>
      <c r="H35" s="19"/>
      <c r="I35" s="20"/>
      <c r="J35" s="19"/>
      <c r="K35" s="21"/>
      <c r="L35" s="19"/>
      <c r="M35" s="19"/>
      <c r="N35" s="19"/>
      <c r="O35" s="19"/>
      <c r="P35" s="19"/>
      <c r="Q35" s="19"/>
      <c r="R35" s="19"/>
      <c r="S35" s="20"/>
      <c r="T35" s="19"/>
      <c r="U35" s="19"/>
      <c r="V35" s="19"/>
      <c r="W35" s="36"/>
    </row>
    <row r="36" spans="2:23" x14ac:dyDescent="0.25">
      <c r="B36" s="17" t="s">
        <v>74</v>
      </c>
      <c r="C36" s="26"/>
      <c r="D36" s="20"/>
      <c r="E36" s="19"/>
      <c r="F36" s="21"/>
      <c r="G36" s="19"/>
      <c r="H36" s="20"/>
      <c r="I36" s="19"/>
      <c r="J36" s="19"/>
      <c r="K36" s="21"/>
      <c r="L36" s="19"/>
      <c r="M36" s="21"/>
      <c r="N36" s="19"/>
      <c r="O36" s="19"/>
      <c r="P36" s="20"/>
      <c r="Q36" s="19"/>
      <c r="R36" s="19"/>
      <c r="S36" s="20"/>
      <c r="T36" s="19"/>
      <c r="U36" s="19"/>
      <c r="V36" s="19"/>
      <c r="W36" s="36"/>
    </row>
    <row r="37" spans="2:23" x14ac:dyDescent="0.25">
      <c r="B37" s="17" t="s">
        <v>75</v>
      </c>
      <c r="C37" s="24" t="s">
        <v>46</v>
      </c>
      <c r="D37" s="28"/>
      <c r="E37" s="19"/>
      <c r="F37" s="21"/>
      <c r="G37" s="19"/>
      <c r="H37" s="21"/>
      <c r="I37" s="19"/>
      <c r="J37" s="20"/>
      <c r="K37" s="24" t="s">
        <v>46</v>
      </c>
      <c r="L37" s="19"/>
      <c r="M37" s="19"/>
      <c r="N37" s="19"/>
      <c r="O37" s="19"/>
      <c r="P37" s="19"/>
      <c r="Q37" s="19"/>
      <c r="R37" s="19"/>
      <c r="S37" s="20"/>
      <c r="T37" s="19"/>
      <c r="U37" s="19"/>
      <c r="V37" s="19"/>
      <c r="W37" s="1"/>
    </row>
    <row r="38" spans="2:23" x14ac:dyDescent="0.25">
      <c r="B38" s="17" t="s">
        <v>76</v>
      </c>
      <c r="C38" s="39" t="s">
        <v>46</v>
      </c>
      <c r="D38" s="20"/>
      <c r="E38" s="19"/>
      <c r="F38" s="21"/>
      <c r="G38" s="19"/>
      <c r="H38" s="19"/>
      <c r="I38" s="21"/>
      <c r="J38" s="20"/>
      <c r="K38" s="21"/>
      <c r="L38" s="20"/>
      <c r="M38" s="19"/>
      <c r="N38" s="19"/>
      <c r="O38" s="19"/>
      <c r="P38" s="19"/>
      <c r="Q38" s="19"/>
      <c r="R38" s="19"/>
      <c r="S38" s="20"/>
      <c r="T38" s="19"/>
      <c r="U38" s="19"/>
      <c r="V38" s="19"/>
      <c r="W38" s="1"/>
    </row>
    <row r="40" spans="2:23" x14ac:dyDescent="0.25">
      <c r="B40" s="40" t="s">
        <v>77</v>
      </c>
      <c r="C40" s="22"/>
      <c r="D40" s="41" t="s">
        <v>46</v>
      </c>
      <c r="E40" s="40" t="s">
        <v>78</v>
      </c>
      <c r="F40" s="22"/>
      <c r="G40" s="22"/>
      <c r="H40" s="22"/>
      <c r="I40" s="22"/>
      <c r="J40" s="22"/>
      <c r="K40" s="22"/>
      <c r="L40" s="22"/>
      <c r="M40" s="22"/>
      <c r="N40" s="22"/>
      <c r="O40" s="22"/>
      <c r="P40" s="22"/>
      <c r="Q40" s="22"/>
      <c r="R40" s="22"/>
      <c r="S40" s="22"/>
      <c r="T40" s="22"/>
      <c r="U40" s="22"/>
      <c r="V40" s="22"/>
      <c r="W40" s="1"/>
    </row>
    <row r="41" spans="2:23" x14ac:dyDescent="0.25">
      <c r="B41" s="22"/>
      <c r="C41" s="22"/>
      <c r="D41" s="22"/>
      <c r="E41" s="22"/>
      <c r="F41" s="22"/>
      <c r="G41" s="22"/>
      <c r="H41" s="22"/>
      <c r="I41" s="22"/>
      <c r="J41" s="22"/>
      <c r="K41" s="22"/>
      <c r="L41" s="22"/>
      <c r="M41" s="22"/>
      <c r="N41" s="22"/>
      <c r="O41" s="22"/>
      <c r="P41" s="22"/>
      <c r="Q41" s="22"/>
      <c r="R41" s="22"/>
      <c r="S41" s="22"/>
      <c r="T41" s="22"/>
      <c r="U41" s="22"/>
      <c r="V41" s="22"/>
      <c r="W41" s="1"/>
    </row>
    <row r="42" spans="2:23" x14ac:dyDescent="0.25">
      <c r="B42" s="22"/>
      <c r="C42" s="22"/>
      <c r="D42" s="22"/>
      <c r="E42" s="22"/>
      <c r="F42" s="22"/>
      <c r="G42" s="22"/>
      <c r="H42" s="22"/>
      <c r="I42" s="22"/>
      <c r="J42" s="22"/>
      <c r="K42" s="22"/>
      <c r="L42" s="22"/>
      <c r="M42" s="22"/>
      <c r="N42" s="22"/>
      <c r="O42" s="22"/>
      <c r="P42" s="22"/>
      <c r="Q42" s="22"/>
      <c r="R42" s="22"/>
      <c r="S42" s="22"/>
      <c r="T42" s="22"/>
      <c r="U42" s="22"/>
      <c r="V42" s="22"/>
      <c r="W42" s="1"/>
    </row>
    <row r="43" spans="2:23" x14ac:dyDescent="0.25">
      <c r="B43" s="20"/>
      <c r="C43" s="22"/>
      <c r="D43" s="41" t="s">
        <v>79</v>
      </c>
      <c r="E43" s="22"/>
      <c r="F43" s="22"/>
      <c r="G43" s="22"/>
      <c r="H43" s="22"/>
      <c r="I43" s="22"/>
      <c r="J43" s="22"/>
      <c r="K43" s="22"/>
      <c r="L43" s="22"/>
      <c r="M43" s="22"/>
      <c r="N43" s="22"/>
      <c r="O43" s="22"/>
      <c r="P43" s="22"/>
      <c r="Q43" s="22"/>
      <c r="R43" s="22"/>
      <c r="S43" s="22"/>
      <c r="T43" s="22"/>
      <c r="U43" s="22"/>
      <c r="V43" s="22"/>
      <c r="W43" s="1"/>
    </row>
    <row r="44" spans="2:23" x14ac:dyDescent="0.25">
      <c r="B44" s="22"/>
      <c r="C44" s="22"/>
      <c r="D44" s="22"/>
      <c r="E44" s="22"/>
      <c r="F44" s="22"/>
      <c r="G44" s="22"/>
      <c r="H44" s="22"/>
      <c r="I44" s="22"/>
      <c r="J44" s="22"/>
      <c r="K44" s="22"/>
      <c r="L44" s="22"/>
      <c r="M44" s="22"/>
      <c r="N44" s="22"/>
      <c r="O44" s="22"/>
      <c r="P44" s="22"/>
      <c r="Q44" s="22"/>
      <c r="R44" s="22"/>
      <c r="S44" s="22"/>
      <c r="T44" s="22"/>
      <c r="U44" s="22"/>
      <c r="V44" s="22"/>
      <c r="W44" s="1"/>
    </row>
    <row r="45" spans="2:23" x14ac:dyDescent="0.25">
      <c r="B45" s="22"/>
      <c r="C45" s="22"/>
      <c r="D45" s="22"/>
      <c r="E45" s="22"/>
      <c r="F45" s="22"/>
      <c r="G45" s="22"/>
      <c r="H45" s="22"/>
      <c r="I45" s="22"/>
      <c r="J45" s="22"/>
      <c r="K45" s="22"/>
      <c r="L45" s="22"/>
      <c r="M45" s="22"/>
      <c r="N45" s="22"/>
      <c r="O45" s="22"/>
      <c r="P45" s="22"/>
      <c r="Q45" s="22"/>
      <c r="R45" s="22"/>
      <c r="S45" s="22"/>
      <c r="T45" s="22"/>
      <c r="U45" s="22"/>
      <c r="V45" s="22"/>
      <c r="W45" s="1"/>
    </row>
    <row r="46" spans="2:23" x14ac:dyDescent="0.25">
      <c r="B46" s="21"/>
      <c r="C46" s="22"/>
      <c r="D46" s="41" t="s">
        <v>80</v>
      </c>
      <c r="E46" s="22"/>
      <c r="F46" s="22"/>
      <c r="G46" s="22"/>
      <c r="H46" s="22"/>
      <c r="I46" s="22"/>
      <c r="J46" s="22"/>
      <c r="K46" s="22"/>
      <c r="L46" s="22"/>
      <c r="M46" s="22"/>
      <c r="N46" s="22"/>
      <c r="O46" s="22"/>
      <c r="P46" s="22"/>
      <c r="Q46" s="22"/>
      <c r="R46" s="22"/>
      <c r="S46" s="22"/>
      <c r="T46" s="22"/>
      <c r="U46" s="22"/>
      <c r="V46" s="22"/>
      <c r="W46" s="1"/>
    </row>
    <row r="47" spans="2:23" x14ac:dyDescent="0.25">
      <c r="B47" s="22"/>
      <c r="C47" s="22"/>
      <c r="D47" s="22"/>
      <c r="E47" s="22"/>
      <c r="F47" s="22"/>
      <c r="G47" s="22"/>
      <c r="H47" s="22"/>
      <c r="I47" s="22"/>
      <c r="J47" s="22"/>
      <c r="K47" s="22"/>
      <c r="L47" s="22"/>
      <c r="M47" s="22"/>
      <c r="N47" s="22"/>
      <c r="O47" s="22"/>
      <c r="P47" s="22"/>
      <c r="Q47" s="22"/>
      <c r="R47" s="22"/>
      <c r="S47" s="22"/>
      <c r="T47" s="22"/>
      <c r="U47" s="22"/>
      <c r="V47" s="22"/>
      <c r="W47" s="1"/>
    </row>
    <row r="48" spans="2:23" x14ac:dyDescent="0.25">
      <c r="B48" s="22"/>
      <c r="C48" s="22"/>
      <c r="D48" s="22"/>
      <c r="E48" s="22"/>
      <c r="F48" s="22"/>
      <c r="G48" s="22"/>
      <c r="H48" s="22"/>
      <c r="I48" s="22"/>
      <c r="J48" s="22"/>
      <c r="K48" s="22"/>
      <c r="L48" s="22"/>
      <c r="M48" s="22"/>
      <c r="N48" s="22"/>
      <c r="O48" s="22"/>
      <c r="P48" s="22"/>
      <c r="Q48" s="22"/>
      <c r="R48" s="22"/>
      <c r="S48" s="22"/>
      <c r="T48" s="22"/>
      <c r="U48" s="22"/>
      <c r="V48" s="22"/>
      <c r="W48" s="1"/>
    </row>
    <row r="49" spans="2:23" x14ac:dyDescent="0.25">
      <c r="B49" s="29"/>
      <c r="C49" s="22"/>
      <c r="D49" s="41" t="s">
        <v>81</v>
      </c>
      <c r="E49" s="22"/>
      <c r="F49" s="22"/>
      <c r="G49" s="22"/>
      <c r="H49" s="22"/>
      <c r="I49" s="22"/>
      <c r="J49" s="22"/>
      <c r="K49" s="22"/>
      <c r="L49" s="22"/>
      <c r="M49" s="22"/>
      <c r="N49" s="22"/>
      <c r="O49" s="22"/>
      <c r="P49" s="22"/>
      <c r="Q49" s="22"/>
      <c r="R49" s="22"/>
      <c r="S49" s="22"/>
      <c r="T49" s="22"/>
      <c r="U49" s="22"/>
      <c r="V49" s="22"/>
      <c r="W49" s="1"/>
    </row>
    <row r="51" spans="2:23" x14ac:dyDescent="0.25">
      <c r="B51" s="1" t="s">
        <v>82</v>
      </c>
    </row>
    <row r="53" spans="2:23" x14ac:dyDescent="0.25">
      <c r="B53" s="1" t="s">
        <v>83</v>
      </c>
    </row>
    <row r="55" spans="2:23" x14ac:dyDescent="0.25">
      <c r="B55" s="1" t="s">
        <v>84</v>
      </c>
    </row>
    <row r="57" spans="2:23" x14ac:dyDescent="0.25">
      <c r="B57" s="1" t="s">
        <v>85</v>
      </c>
    </row>
  </sheetData>
  <mergeCells count="2">
    <mergeCell ref="B4:Y4"/>
    <mergeCell ref="B2:Y2"/>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M34"/>
  <sheetViews>
    <sheetView workbookViewId="0"/>
  </sheetViews>
  <sheetFormatPr baseColWidth="10" defaultRowHeight="15" x14ac:dyDescent="0.25"/>
  <sheetData>
    <row r="2" spans="3:13" ht="20.25" x14ac:dyDescent="0.3">
      <c r="C2" s="207" t="s">
        <v>86</v>
      </c>
      <c r="D2" s="207"/>
      <c r="E2" s="207"/>
      <c r="F2" s="207"/>
      <c r="G2" s="207"/>
      <c r="H2" s="207"/>
      <c r="I2" s="207"/>
      <c r="J2" s="207"/>
      <c r="K2" s="207"/>
      <c r="L2" s="207"/>
      <c r="M2" s="207"/>
    </row>
    <row r="4" spans="3:13" ht="40.5" customHeight="1" x14ac:dyDescent="0.25">
      <c r="C4" s="206" t="s">
        <v>228</v>
      </c>
      <c r="D4" s="206"/>
      <c r="E4" s="206"/>
      <c r="F4" s="206"/>
      <c r="G4" s="206"/>
      <c r="H4" s="206"/>
      <c r="I4" s="206"/>
      <c r="J4" s="206"/>
      <c r="K4" s="206"/>
      <c r="L4" s="206"/>
      <c r="M4" s="206"/>
    </row>
    <row r="5" spans="3:13" x14ac:dyDescent="0.25">
      <c r="C5" s="206"/>
      <c r="D5" s="206"/>
      <c r="E5" s="206"/>
      <c r="F5" s="206"/>
      <c r="G5" s="206"/>
      <c r="H5" s="206"/>
      <c r="I5" s="206"/>
      <c r="J5" s="206"/>
      <c r="K5" s="206"/>
      <c r="L5" s="206"/>
      <c r="M5" s="206"/>
    </row>
    <row r="6" spans="3:13" ht="45" customHeight="1" x14ac:dyDescent="0.25">
      <c r="C6" s="206" t="s">
        <v>87</v>
      </c>
      <c r="D6" s="206"/>
      <c r="E6" s="206"/>
      <c r="F6" s="206"/>
      <c r="G6" s="206"/>
      <c r="H6" s="206"/>
      <c r="I6" s="206"/>
      <c r="J6" s="206"/>
      <c r="K6" s="206"/>
      <c r="L6" s="206"/>
      <c r="M6" s="206"/>
    </row>
    <row r="7" spans="3:13" x14ac:dyDescent="0.25">
      <c r="C7" s="206"/>
      <c r="D7" s="206"/>
      <c r="E7" s="206"/>
      <c r="F7" s="206"/>
      <c r="G7" s="206"/>
      <c r="H7" s="206"/>
      <c r="I7" s="206"/>
      <c r="J7" s="206"/>
      <c r="K7" s="206"/>
      <c r="L7" s="206"/>
      <c r="M7" s="206"/>
    </row>
    <row r="8" spans="3:13" ht="31.5" customHeight="1" x14ac:dyDescent="0.25">
      <c r="C8" s="206" t="s">
        <v>229</v>
      </c>
      <c r="D8" s="206"/>
      <c r="E8" s="206"/>
      <c r="F8" s="206"/>
      <c r="G8" s="206"/>
      <c r="H8" s="206"/>
      <c r="I8" s="206"/>
      <c r="J8" s="206"/>
      <c r="K8" s="206"/>
      <c r="L8" s="206"/>
      <c r="M8" s="206"/>
    </row>
    <row r="9" spans="3:13" ht="15.75" thickBot="1" x14ac:dyDescent="0.3"/>
    <row r="10" spans="3:13" ht="16.5" thickBot="1" x14ac:dyDescent="0.3">
      <c r="C10" s="208" t="s">
        <v>88</v>
      </c>
      <c r="D10" s="208"/>
      <c r="E10" s="209" t="s">
        <v>89</v>
      </c>
      <c r="F10" s="209"/>
      <c r="G10" s="209" t="s">
        <v>90</v>
      </c>
      <c r="H10" s="209"/>
      <c r="I10" s="210" t="s">
        <v>91</v>
      </c>
      <c r="J10" s="210"/>
      <c r="K10" s="1"/>
      <c r="L10" s="1"/>
      <c r="M10" s="1"/>
    </row>
    <row r="11" spans="3:13" ht="15.75" thickBot="1" x14ac:dyDescent="0.3">
      <c r="C11" s="42" t="s">
        <v>92</v>
      </c>
      <c r="D11" s="43" t="s">
        <v>93</v>
      </c>
      <c r="E11" s="44" t="s">
        <v>94</v>
      </c>
      <c r="F11" s="45" t="s">
        <v>95</v>
      </c>
      <c r="G11" s="44" t="s">
        <v>94</v>
      </c>
      <c r="H11" s="45" t="s">
        <v>95</v>
      </c>
      <c r="I11" s="46" t="s">
        <v>94</v>
      </c>
      <c r="J11" s="45" t="s">
        <v>95</v>
      </c>
      <c r="K11" s="1"/>
      <c r="L11" s="1"/>
      <c r="M11" s="1"/>
    </row>
    <row r="12" spans="3:13" ht="16.5" thickBot="1" x14ac:dyDescent="0.3">
      <c r="C12" s="47" t="s">
        <v>96</v>
      </c>
      <c r="D12" s="48" t="s">
        <v>92</v>
      </c>
      <c r="E12" s="49" t="s">
        <v>92</v>
      </c>
      <c r="F12" s="50" t="s">
        <v>92</v>
      </c>
      <c r="G12" s="49" t="s">
        <v>92</v>
      </c>
      <c r="H12" s="50" t="s">
        <v>92</v>
      </c>
      <c r="I12" s="51" t="s">
        <v>92</v>
      </c>
      <c r="J12" s="50" t="s">
        <v>92</v>
      </c>
      <c r="K12" s="1"/>
      <c r="L12" s="1"/>
      <c r="M12" s="1"/>
    </row>
    <row r="13" spans="3:13" x14ac:dyDescent="0.25">
      <c r="C13" s="52" t="s">
        <v>24</v>
      </c>
      <c r="D13" s="53">
        <v>29</v>
      </c>
      <c r="E13" s="54">
        <v>40</v>
      </c>
      <c r="F13" s="55">
        <v>59</v>
      </c>
      <c r="G13" s="54">
        <v>40</v>
      </c>
      <c r="H13" s="55">
        <v>52</v>
      </c>
      <c r="I13" s="56">
        <v>36</v>
      </c>
      <c r="J13" s="55">
        <v>46</v>
      </c>
      <c r="K13" s="1"/>
      <c r="L13" s="1"/>
      <c r="M13" s="1"/>
    </row>
    <row r="14" spans="3:13" x14ac:dyDescent="0.25">
      <c r="C14" s="57" t="s">
        <v>25</v>
      </c>
      <c r="D14" s="58">
        <v>29</v>
      </c>
      <c r="E14" s="59">
        <v>40</v>
      </c>
      <c r="F14" s="60">
        <v>59</v>
      </c>
      <c r="G14" s="59">
        <v>40</v>
      </c>
      <c r="H14" s="60">
        <v>52</v>
      </c>
      <c r="I14" s="61">
        <v>36</v>
      </c>
      <c r="J14" s="60">
        <v>46</v>
      </c>
      <c r="K14" s="1"/>
      <c r="L14" s="1"/>
      <c r="M14" s="1"/>
    </row>
    <row r="15" spans="3:13" x14ac:dyDescent="0.25">
      <c r="C15" s="57" t="s">
        <v>26</v>
      </c>
      <c r="D15" s="58">
        <v>29</v>
      </c>
      <c r="E15" s="59">
        <v>40</v>
      </c>
      <c r="F15" s="60">
        <v>59</v>
      </c>
      <c r="G15" s="59">
        <v>40</v>
      </c>
      <c r="H15" s="60">
        <v>52</v>
      </c>
      <c r="I15" s="61">
        <v>36</v>
      </c>
      <c r="J15" s="60">
        <v>46</v>
      </c>
      <c r="K15" s="1"/>
      <c r="L15" s="1"/>
      <c r="M15" s="1"/>
    </row>
    <row r="16" spans="3:13" x14ac:dyDescent="0.25">
      <c r="C16" s="57" t="s">
        <v>27</v>
      </c>
      <c r="D16" s="58">
        <v>29</v>
      </c>
      <c r="E16" s="59">
        <v>40</v>
      </c>
      <c r="F16" s="60">
        <v>59</v>
      </c>
      <c r="G16" s="59">
        <v>40</v>
      </c>
      <c r="H16" s="60">
        <v>52</v>
      </c>
      <c r="I16" s="61">
        <v>36</v>
      </c>
      <c r="J16" s="60">
        <v>46</v>
      </c>
      <c r="K16" s="1"/>
      <c r="L16" s="1"/>
      <c r="M16" s="1"/>
    </row>
    <row r="17" spans="3:13" x14ac:dyDescent="0.25">
      <c r="C17" s="57" t="s">
        <v>28</v>
      </c>
      <c r="D17" s="58">
        <v>44</v>
      </c>
      <c r="E17" s="59">
        <v>60</v>
      </c>
      <c r="F17" s="60">
        <v>90</v>
      </c>
      <c r="G17" s="59">
        <v>60</v>
      </c>
      <c r="H17" s="60">
        <v>80</v>
      </c>
      <c r="I17" s="61">
        <v>55</v>
      </c>
      <c r="J17" s="60">
        <v>70</v>
      </c>
      <c r="K17" s="1"/>
      <c r="L17" s="1"/>
      <c r="M17" s="1"/>
    </row>
    <row r="18" spans="3:13" x14ac:dyDescent="0.25">
      <c r="C18" s="57" t="s">
        <v>29</v>
      </c>
      <c r="D18" s="58">
        <v>44</v>
      </c>
      <c r="E18" s="59">
        <v>60</v>
      </c>
      <c r="F18" s="60">
        <v>90</v>
      </c>
      <c r="G18" s="59">
        <v>60</v>
      </c>
      <c r="H18" s="60">
        <v>80</v>
      </c>
      <c r="I18" s="61">
        <v>55</v>
      </c>
      <c r="J18" s="60">
        <v>70</v>
      </c>
    </row>
    <row r="19" spans="3:13" x14ac:dyDescent="0.25">
      <c r="C19" s="57" t="s">
        <v>30</v>
      </c>
      <c r="D19" s="58">
        <v>44</v>
      </c>
      <c r="E19" s="59">
        <v>60</v>
      </c>
      <c r="F19" s="60">
        <v>90</v>
      </c>
      <c r="G19" s="59">
        <v>60</v>
      </c>
      <c r="H19" s="60">
        <v>80</v>
      </c>
      <c r="I19" s="61">
        <v>55</v>
      </c>
      <c r="J19" s="60">
        <v>70</v>
      </c>
    </row>
    <row r="20" spans="3:13" x14ac:dyDescent="0.25">
      <c r="C20" s="57" t="s">
        <v>31</v>
      </c>
      <c r="D20" s="58">
        <v>51</v>
      </c>
      <c r="E20" s="59">
        <v>70</v>
      </c>
      <c r="F20" s="60">
        <v>104</v>
      </c>
      <c r="G20" s="59">
        <v>70</v>
      </c>
      <c r="H20" s="60">
        <v>92</v>
      </c>
      <c r="I20" s="61">
        <v>63</v>
      </c>
      <c r="J20" s="60">
        <v>81</v>
      </c>
    </row>
    <row r="21" spans="3:13" x14ac:dyDescent="0.25">
      <c r="C21" s="57" t="s">
        <v>32</v>
      </c>
      <c r="D21" s="58">
        <v>146</v>
      </c>
      <c r="E21" s="59">
        <v>200</v>
      </c>
      <c r="F21" s="60">
        <v>301</v>
      </c>
      <c r="G21" s="59">
        <v>200</v>
      </c>
      <c r="H21" s="60">
        <v>265</v>
      </c>
      <c r="I21" s="61">
        <v>183</v>
      </c>
      <c r="J21" s="60">
        <v>233</v>
      </c>
    </row>
    <row r="22" spans="3:13" x14ac:dyDescent="0.25">
      <c r="C22" s="57" t="s">
        <v>33</v>
      </c>
      <c r="D22" s="58">
        <v>131</v>
      </c>
      <c r="E22" s="59">
        <v>180</v>
      </c>
      <c r="F22" s="60">
        <v>270</v>
      </c>
      <c r="G22" s="59">
        <v>180</v>
      </c>
      <c r="H22" s="60">
        <v>240</v>
      </c>
      <c r="I22" s="61">
        <v>165</v>
      </c>
      <c r="J22" s="60">
        <v>210</v>
      </c>
    </row>
    <row r="23" spans="3:13" x14ac:dyDescent="0.25">
      <c r="C23" s="57" t="s">
        <v>34</v>
      </c>
      <c r="D23" s="58">
        <v>131</v>
      </c>
      <c r="E23" s="59">
        <v>180</v>
      </c>
      <c r="F23" s="60">
        <v>270</v>
      </c>
      <c r="G23" s="59">
        <v>180</v>
      </c>
      <c r="H23" s="60">
        <v>240</v>
      </c>
      <c r="I23" s="61">
        <v>165</v>
      </c>
      <c r="J23" s="60">
        <v>210</v>
      </c>
    </row>
    <row r="24" spans="3:13" x14ac:dyDescent="0.25">
      <c r="C24" s="57" t="s">
        <v>35</v>
      </c>
      <c r="D24" s="58">
        <v>66</v>
      </c>
      <c r="E24" s="59">
        <v>90</v>
      </c>
      <c r="F24" s="60">
        <v>135</v>
      </c>
      <c r="G24" s="59">
        <v>90</v>
      </c>
      <c r="H24" s="60">
        <v>120</v>
      </c>
      <c r="I24" s="61">
        <v>82</v>
      </c>
      <c r="J24" s="60">
        <v>105</v>
      </c>
    </row>
    <row r="25" spans="3:13" x14ac:dyDescent="0.25">
      <c r="C25" s="57" t="s">
        <v>36</v>
      </c>
      <c r="D25" s="58">
        <v>113</v>
      </c>
      <c r="E25" s="59">
        <v>155</v>
      </c>
      <c r="F25" s="60">
        <v>232</v>
      </c>
      <c r="G25" s="59">
        <v>155</v>
      </c>
      <c r="H25" s="60">
        <v>205</v>
      </c>
      <c r="I25" s="61">
        <v>141</v>
      </c>
      <c r="J25" s="60">
        <v>180</v>
      </c>
    </row>
    <row r="26" spans="3:13" x14ac:dyDescent="0.25">
      <c r="C26" s="57" t="s">
        <v>37</v>
      </c>
      <c r="D26" s="58">
        <v>306</v>
      </c>
      <c r="E26" s="59">
        <v>420</v>
      </c>
      <c r="F26" s="60">
        <v>630</v>
      </c>
      <c r="G26" s="59">
        <v>420</v>
      </c>
      <c r="H26" s="60">
        <v>560</v>
      </c>
      <c r="I26" s="61">
        <v>385</v>
      </c>
      <c r="J26" s="60">
        <v>490</v>
      </c>
    </row>
    <row r="27" spans="3:13" x14ac:dyDescent="0.25">
      <c r="C27" s="57" t="s">
        <v>38</v>
      </c>
      <c r="D27" s="58">
        <v>88</v>
      </c>
      <c r="E27" s="59">
        <v>120</v>
      </c>
      <c r="F27" s="60">
        <v>180</v>
      </c>
      <c r="G27" s="59">
        <v>120</v>
      </c>
      <c r="H27" s="60">
        <v>160</v>
      </c>
      <c r="I27" s="61">
        <v>110</v>
      </c>
      <c r="J27" s="60">
        <v>140</v>
      </c>
    </row>
    <row r="28" spans="3:13" x14ac:dyDescent="0.25">
      <c r="C28" s="57" t="s">
        <v>39</v>
      </c>
      <c r="D28" s="58">
        <v>102</v>
      </c>
      <c r="E28" s="59">
        <v>140</v>
      </c>
      <c r="F28" s="60">
        <v>211</v>
      </c>
      <c r="G28" s="59">
        <v>140</v>
      </c>
      <c r="H28" s="60">
        <v>187</v>
      </c>
      <c r="I28" s="61">
        <v>128</v>
      </c>
      <c r="J28" s="60">
        <v>163</v>
      </c>
    </row>
    <row r="29" spans="3:13" x14ac:dyDescent="0.25">
      <c r="C29" s="57" t="s">
        <v>40</v>
      </c>
      <c r="D29" s="58">
        <v>263</v>
      </c>
      <c r="E29" s="59">
        <v>360</v>
      </c>
      <c r="F29" s="60">
        <v>540</v>
      </c>
      <c r="G29" s="59">
        <v>360</v>
      </c>
      <c r="H29" s="60">
        <v>480</v>
      </c>
      <c r="I29" s="61">
        <v>330</v>
      </c>
      <c r="J29" s="60">
        <v>420</v>
      </c>
    </row>
    <row r="30" spans="3:13" x14ac:dyDescent="0.25">
      <c r="C30" s="57" t="s">
        <v>41</v>
      </c>
      <c r="D30" s="58">
        <v>252</v>
      </c>
      <c r="E30" s="59">
        <v>346</v>
      </c>
      <c r="F30" s="60">
        <v>518</v>
      </c>
      <c r="G30" s="59">
        <v>345</v>
      </c>
      <c r="H30" s="60">
        <v>460</v>
      </c>
      <c r="I30" s="61">
        <v>316</v>
      </c>
      <c r="J30" s="60">
        <v>403</v>
      </c>
    </row>
    <row r="31" spans="3:13" x14ac:dyDescent="0.25">
      <c r="C31" s="57" t="s">
        <v>42</v>
      </c>
      <c r="D31" s="58">
        <v>350</v>
      </c>
      <c r="E31" s="59">
        <v>480</v>
      </c>
      <c r="F31" s="60">
        <v>720</v>
      </c>
      <c r="G31" s="59">
        <v>480</v>
      </c>
      <c r="H31" s="60">
        <v>640</v>
      </c>
      <c r="I31" s="61">
        <v>440</v>
      </c>
      <c r="J31" s="60">
        <v>560</v>
      </c>
    </row>
    <row r="32" spans="3:13" ht="15.75" thickBot="1" x14ac:dyDescent="0.3">
      <c r="C32" s="62" t="s">
        <v>43</v>
      </c>
      <c r="D32" s="63" t="s">
        <v>97</v>
      </c>
      <c r="E32" s="64">
        <v>600</v>
      </c>
      <c r="F32" s="65">
        <v>900</v>
      </c>
      <c r="G32" s="64">
        <v>600</v>
      </c>
      <c r="H32" s="65">
        <v>800</v>
      </c>
      <c r="I32" s="66">
        <v>550</v>
      </c>
      <c r="J32" s="65">
        <v>700</v>
      </c>
    </row>
    <row r="34" spans="3:10" ht="71.25" customHeight="1" x14ac:dyDescent="0.25">
      <c r="C34" s="206" t="s">
        <v>230</v>
      </c>
      <c r="D34" s="206"/>
      <c r="E34" s="206"/>
      <c r="F34" s="206"/>
      <c r="G34" s="206"/>
      <c r="H34" s="206"/>
      <c r="I34" s="206"/>
      <c r="J34" s="206"/>
    </row>
  </sheetData>
  <mergeCells count="11">
    <mergeCell ref="C34:J34"/>
    <mergeCell ref="C2:M2"/>
    <mergeCell ref="C4:M4"/>
    <mergeCell ref="C5:M5"/>
    <mergeCell ref="C6:M6"/>
    <mergeCell ref="C7:M7"/>
    <mergeCell ref="C8:M8"/>
    <mergeCell ref="C10:D10"/>
    <mergeCell ref="E10:F10"/>
    <mergeCell ref="G10:H10"/>
    <mergeCell ref="I10:J10"/>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21"/>
  <sheetViews>
    <sheetView workbookViewId="0"/>
  </sheetViews>
  <sheetFormatPr baseColWidth="10" defaultRowHeight="15" x14ac:dyDescent="0.25"/>
  <sheetData>
    <row r="2" spans="2:9" ht="20.25" x14ac:dyDescent="0.3">
      <c r="B2" s="207" t="s">
        <v>98</v>
      </c>
      <c r="C2" s="207"/>
      <c r="D2" s="207"/>
      <c r="E2" s="207"/>
      <c r="F2" s="207"/>
      <c r="G2" s="207"/>
      <c r="H2" s="207"/>
      <c r="I2" s="1"/>
    </row>
    <row r="4" spans="2:9" ht="33" customHeight="1" x14ac:dyDescent="0.25">
      <c r="B4" s="200" t="s">
        <v>99</v>
      </c>
      <c r="C4" s="200"/>
      <c r="D4" s="200"/>
      <c r="E4" s="200"/>
      <c r="F4" s="200"/>
      <c r="G4" s="200"/>
      <c r="H4" s="200"/>
      <c r="I4" s="1"/>
    </row>
    <row r="5" spans="2:9" x14ac:dyDescent="0.25">
      <c r="B5" s="200"/>
      <c r="C5" s="200"/>
      <c r="D5" s="200"/>
      <c r="E5" s="200"/>
      <c r="F5" s="200"/>
      <c r="G5" s="200"/>
      <c r="H5" s="200"/>
      <c r="I5" s="200"/>
    </row>
    <row r="6" spans="2:9" ht="93.75" customHeight="1" x14ac:dyDescent="0.25">
      <c r="B6" s="200" t="s">
        <v>231</v>
      </c>
      <c r="C6" s="200"/>
      <c r="D6" s="200"/>
      <c r="E6" s="200"/>
      <c r="F6" s="200"/>
      <c r="G6" s="200"/>
      <c r="H6" s="200"/>
      <c r="I6" s="200"/>
    </row>
    <row r="8" spans="2:9" ht="15.75" thickBot="1" x14ac:dyDescent="0.3">
      <c r="B8" s="36"/>
      <c r="C8" s="36"/>
      <c r="D8" s="36"/>
      <c r="E8" s="36"/>
      <c r="F8" s="36"/>
      <c r="G8" s="36"/>
      <c r="H8" s="36"/>
      <c r="I8" s="36"/>
    </row>
    <row r="9" spans="2:9" ht="15.75" thickBot="1" x14ac:dyDescent="0.3">
      <c r="B9" s="68"/>
      <c r="C9" s="69" t="s">
        <v>100</v>
      </c>
      <c r="D9" s="70" t="s">
        <v>101</v>
      </c>
      <c r="E9" s="71" t="s">
        <v>102</v>
      </c>
      <c r="F9" s="71" t="s">
        <v>103</v>
      </c>
      <c r="G9" s="71" t="s">
        <v>104</v>
      </c>
      <c r="H9" s="72" t="s">
        <v>105</v>
      </c>
      <c r="I9" s="73" t="s">
        <v>106</v>
      </c>
    </row>
    <row r="10" spans="2:9" x14ac:dyDescent="0.25">
      <c r="B10" s="74" t="s">
        <v>24</v>
      </c>
      <c r="C10" s="75">
        <v>40</v>
      </c>
      <c r="D10" s="76">
        <v>60</v>
      </c>
      <c r="E10" s="76">
        <v>100</v>
      </c>
      <c r="F10" s="76">
        <v>120</v>
      </c>
      <c r="G10" s="76">
        <v>200</v>
      </c>
      <c r="H10" s="76">
        <v>200</v>
      </c>
      <c r="I10" s="77">
        <v>400</v>
      </c>
    </row>
    <row r="11" spans="2:9" x14ac:dyDescent="0.25">
      <c r="B11" s="78" t="s">
        <v>27</v>
      </c>
      <c r="C11" s="79">
        <v>10</v>
      </c>
      <c r="D11" s="80">
        <v>20</v>
      </c>
      <c r="E11" s="80">
        <v>30</v>
      </c>
      <c r="F11" s="80">
        <v>40</v>
      </c>
      <c r="G11" s="80">
        <v>50</v>
      </c>
      <c r="H11" s="80">
        <v>50</v>
      </c>
      <c r="I11" s="81">
        <v>100</v>
      </c>
    </row>
    <row r="12" spans="2:9" x14ac:dyDescent="0.25">
      <c r="B12" s="78" t="s">
        <v>32</v>
      </c>
      <c r="C12" s="79">
        <v>10</v>
      </c>
      <c r="D12" s="80">
        <v>20</v>
      </c>
      <c r="E12" s="80">
        <v>30</v>
      </c>
      <c r="F12" s="80">
        <v>40</v>
      </c>
      <c r="G12" s="80">
        <v>50</v>
      </c>
      <c r="H12" s="80">
        <v>50</v>
      </c>
      <c r="I12" s="81">
        <v>100</v>
      </c>
    </row>
    <row r="13" spans="2:9" x14ac:dyDescent="0.25">
      <c r="B13" s="78" t="s">
        <v>34</v>
      </c>
      <c r="C13" s="79">
        <v>10</v>
      </c>
      <c r="D13" s="80">
        <v>20</v>
      </c>
      <c r="E13" s="80">
        <v>30</v>
      </c>
      <c r="F13" s="80">
        <v>40</v>
      </c>
      <c r="G13" s="80">
        <v>50</v>
      </c>
      <c r="H13" s="80">
        <v>50</v>
      </c>
      <c r="I13" s="81">
        <v>100</v>
      </c>
    </row>
    <row r="14" spans="2:9" ht="15.75" thickBot="1" x14ac:dyDescent="0.3">
      <c r="B14" s="82" t="s">
        <v>39</v>
      </c>
      <c r="C14" s="83">
        <v>10</v>
      </c>
      <c r="D14" s="84">
        <v>20</v>
      </c>
      <c r="E14" s="84">
        <v>30</v>
      </c>
      <c r="F14" s="84">
        <v>40</v>
      </c>
      <c r="G14" s="84">
        <v>50</v>
      </c>
      <c r="H14" s="84">
        <v>50</v>
      </c>
      <c r="I14" s="85">
        <v>100</v>
      </c>
    </row>
    <row r="17" spans="2:9" x14ac:dyDescent="0.25">
      <c r="B17" s="86"/>
      <c r="C17" s="36" t="s">
        <v>107</v>
      </c>
      <c r="D17" s="36"/>
      <c r="E17" s="36"/>
      <c r="F17" s="36"/>
      <c r="G17" s="36"/>
      <c r="H17" s="36"/>
      <c r="I17" s="36"/>
    </row>
    <row r="19" spans="2:9" x14ac:dyDescent="0.25">
      <c r="B19" s="87"/>
      <c r="C19" s="36" t="s">
        <v>108</v>
      </c>
      <c r="D19" s="36"/>
      <c r="E19" s="36"/>
      <c r="F19" s="36"/>
      <c r="G19" s="36"/>
      <c r="H19" s="36"/>
      <c r="I19" s="36"/>
    </row>
    <row r="21" spans="2:9" x14ac:dyDescent="0.25">
      <c r="B21" s="88"/>
      <c r="C21" s="36" t="s">
        <v>109</v>
      </c>
      <c r="D21" s="36"/>
      <c r="E21" s="36"/>
      <c r="F21" s="36"/>
      <c r="G21" s="36"/>
      <c r="H21" s="36"/>
      <c r="I21" s="36"/>
    </row>
  </sheetData>
  <mergeCells count="4">
    <mergeCell ref="B2:H2"/>
    <mergeCell ref="B4:H4"/>
    <mergeCell ref="B5:I5"/>
    <mergeCell ref="B6:I6"/>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H43"/>
  <sheetViews>
    <sheetView zoomScale="75" zoomScaleNormal="75" workbookViewId="0"/>
  </sheetViews>
  <sheetFormatPr baseColWidth="10" defaultRowHeight="15" x14ac:dyDescent="0.25"/>
  <sheetData>
    <row r="2" spans="2:34" ht="20.25" x14ac:dyDescent="0.25">
      <c r="B2" s="211" t="s">
        <v>110</v>
      </c>
      <c r="C2" s="211"/>
      <c r="D2" s="211"/>
      <c r="E2" s="211"/>
      <c r="F2" s="211"/>
      <c r="G2" s="211"/>
      <c r="H2" s="211"/>
      <c r="I2" s="211"/>
      <c r="J2" s="211"/>
      <c r="K2" s="211"/>
      <c r="L2" s="211"/>
      <c r="M2" s="211"/>
      <c r="N2" s="211"/>
      <c r="O2" s="211"/>
      <c r="P2" s="211"/>
      <c r="Q2" s="211"/>
      <c r="R2" s="211"/>
      <c r="S2" s="211"/>
      <c r="T2" s="1"/>
      <c r="U2" s="1"/>
      <c r="V2" s="1"/>
      <c r="W2" s="1"/>
      <c r="X2" s="1"/>
      <c r="Y2" s="1"/>
      <c r="Z2" s="1"/>
      <c r="AA2" s="1"/>
      <c r="AB2" s="1"/>
      <c r="AC2" s="1"/>
      <c r="AD2" s="1"/>
      <c r="AE2" s="1"/>
      <c r="AF2" s="1"/>
      <c r="AG2" s="1"/>
      <c r="AH2" s="1"/>
    </row>
    <row r="4" spans="2:34" ht="37.5" customHeight="1" x14ac:dyDescent="0.25">
      <c r="B4" s="200" t="s">
        <v>232</v>
      </c>
      <c r="C4" s="200"/>
      <c r="D4" s="200"/>
      <c r="E4" s="200"/>
      <c r="F4" s="200"/>
      <c r="G4" s="200"/>
      <c r="H4" s="200"/>
      <c r="I4" s="200"/>
      <c r="J4" s="200"/>
      <c r="K4" s="200"/>
      <c r="L4" s="200"/>
      <c r="M4" s="200"/>
      <c r="N4" s="200"/>
      <c r="O4" s="200"/>
      <c r="P4" s="200"/>
      <c r="Q4" s="200"/>
      <c r="R4" s="200"/>
      <c r="S4" s="200"/>
      <c r="T4" s="1"/>
      <c r="U4" s="1"/>
      <c r="V4" s="1"/>
      <c r="W4" s="1"/>
      <c r="X4" s="1"/>
      <c r="Y4" s="1"/>
      <c r="Z4" s="1"/>
      <c r="AA4" s="1"/>
      <c r="AB4" s="1"/>
      <c r="AC4" s="1"/>
      <c r="AD4" s="1"/>
      <c r="AE4" s="1"/>
      <c r="AF4" s="1"/>
      <c r="AG4" s="1"/>
      <c r="AH4" s="1"/>
    </row>
    <row r="5" spans="2:34" x14ac:dyDescent="0.25">
      <c r="B5" s="200"/>
      <c r="C5" s="200"/>
      <c r="D5" s="200"/>
      <c r="E5" s="200"/>
      <c r="F5" s="200"/>
      <c r="G5" s="200"/>
      <c r="H5" s="200"/>
      <c r="I5" s="200"/>
      <c r="J5" s="200"/>
      <c r="K5" s="200"/>
      <c r="L5" s="200"/>
      <c r="M5" s="200"/>
      <c r="N5" s="200"/>
      <c r="O5" s="200"/>
      <c r="P5" s="200"/>
      <c r="Q5" s="200"/>
      <c r="R5" s="200"/>
      <c r="S5" s="200"/>
      <c r="T5" s="1"/>
      <c r="U5" s="1"/>
      <c r="V5" s="1"/>
      <c r="W5" s="1"/>
      <c r="X5" s="1"/>
      <c r="Y5" s="1"/>
      <c r="Z5" s="1"/>
      <c r="AA5" s="1"/>
      <c r="AB5" s="1"/>
      <c r="AC5" s="1"/>
      <c r="AD5" s="1"/>
      <c r="AE5" s="1"/>
      <c r="AF5" s="1"/>
      <c r="AG5" s="1"/>
      <c r="AH5" s="1"/>
    </row>
    <row r="6" spans="2:34" ht="51.75" customHeight="1" x14ac:dyDescent="0.25">
      <c r="B6" s="200" t="s">
        <v>111</v>
      </c>
      <c r="C6" s="200"/>
      <c r="D6" s="200"/>
      <c r="E6" s="200"/>
      <c r="F6" s="200"/>
      <c r="G6" s="200"/>
      <c r="H6" s="200"/>
      <c r="I6" s="200"/>
      <c r="J6" s="200"/>
      <c r="K6" s="200"/>
      <c r="L6" s="200"/>
      <c r="M6" s="200"/>
      <c r="N6" s="200"/>
      <c r="O6" s="200"/>
      <c r="P6" s="200"/>
      <c r="Q6" s="200"/>
      <c r="R6" s="200"/>
      <c r="S6" s="200"/>
      <c r="T6" s="1"/>
      <c r="U6" s="1"/>
      <c r="V6" s="1"/>
      <c r="W6" s="1"/>
      <c r="X6" s="1"/>
      <c r="Y6" s="1"/>
      <c r="Z6" s="1"/>
      <c r="AA6" s="1"/>
      <c r="AB6" s="1"/>
      <c r="AC6" s="1"/>
      <c r="AD6" s="1"/>
      <c r="AE6" s="1"/>
      <c r="AF6" s="1"/>
      <c r="AG6" s="1"/>
      <c r="AH6" s="1"/>
    </row>
    <row r="7" spans="2:34" ht="15.75" thickBot="1" x14ac:dyDescent="0.3">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row>
    <row r="8" spans="2:34" ht="15.75" thickBot="1" x14ac:dyDescent="0.3">
      <c r="B8" s="89"/>
      <c r="C8" s="90" t="s">
        <v>44</v>
      </c>
      <c r="D8" s="17" t="s">
        <v>45</v>
      </c>
      <c r="E8" s="17" t="s">
        <v>47</v>
      </c>
      <c r="F8" s="17" t="s">
        <v>48</v>
      </c>
      <c r="G8" s="17" t="s">
        <v>49</v>
      </c>
      <c r="H8" s="17" t="s">
        <v>50</v>
      </c>
      <c r="I8" s="17" t="s">
        <v>51</v>
      </c>
      <c r="J8" s="17" t="s">
        <v>52</v>
      </c>
      <c r="K8" s="91" t="s">
        <v>53</v>
      </c>
      <c r="L8" s="91" t="s">
        <v>54</v>
      </c>
      <c r="M8" s="17" t="s">
        <v>55</v>
      </c>
      <c r="N8" s="91" t="s">
        <v>56</v>
      </c>
      <c r="O8" s="91" t="s">
        <v>57</v>
      </c>
      <c r="P8" s="91" t="s">
        <v>58</v>
      </c>
      <c r="Q8" s="91" t="s">
        <v>59</v>
      </c>
      <c r="R8" s="91" t="s">
        <v>60</v>
      </c>
      <c r="S8" s="91" t="s">
        <v>61</v>
      </c>
      <c r="T8" s="91" t="s">
        <v>62</v>
      </c>
      <c r="U8" s="91" t="s">
        <v>63</v>
      </c>
      <c r="V8" s="91" t="s">
        <v>64</v>
      </c>
      <c r="W8" s="17" t="s">
        <v>65</v>
      </c>
      <c r="X8" s="91" t="s">
        <v>66</v>
      </c>
      <c r="Y8" s="91" t="s">
        <v>67</v>
      </c>
      <c r="Z8" s="91" t="s">
        <v>68</v>
      </c>
      <c r="AA8" s="91" t="s">
        <v>69</v>
      </c>
      <c r="AB8" s="91" t="s">
        <v>70</v>
      </c>
      <c r="AC8" s="91" t="s">
        <v>71</v>
      </c>
      <c r="AD8" s="91" t="s">
        <v>72</v>
      </c>
      <c r="AE8" s="91" t="s">
        <v>73</v>
      </c>
      <c r="AF8" s="91" t="s">
        <v>74</v>
      </c>
      <c r="AG8" s="91" t="s">
        <v>75</v>
      </c>
      <c r="AH8" s="92" t="s">
        <v>76</v>
      </c>
    </row>
    <row r="9" spans="2:34" x14ac:dyDescent="0.25">
      <c r="B9" s="17" t="s">
        <v>44</v>
      </c>
      <c r="C9" s="93"/>
      <c r="D9" s="94">
        <v>1</v>
      </c>
      <c r="E9" s="94">
        <v>1.6</v>
      </c>
      <c r="F9" s="94">
        <v>2.5</v>
      </c>
      <c r="G9" s="94">
        <v>2.2999999999999998</v>
      </c>
      <c r="H9" s="94">
        <v>2.1</v>
      </c>
      <c r="I9" s="94">
        <v>2.2000000000000002</v>
      </c>
      <c r="J9" s="94">
        <v>2.7</v>
      </c>
      <c r="K9" s="94">
        <v>2.8</v>
      </c>
      <c r="L9" s="94">
        <v>2.9</v>
      </c>
      <c r="M9" s="94">
        <v>4.5999999999999996</v>
      </c>
      <c r="N9" s="94">
        <v>4.5</v>
      </c>
      <c r="O9" s="94">
        <v>2.4</v>
      </c>
      <c r="P9" s="94">
        <v>4.4000000000000004</v>
      </c>
      <c r="Q9" s="94">
        <v>3.3</v>
      </c>
      <c r="R9" s="94">
        <v>4.0999999999999996</v>
      </c>
      <c r="S9" s="94">
        <v>2.4</v>
      </c>
      <c r="T9" s="94">
        <v>2</v>
      </c>
      <c r="U9" s="94">
        <v>3.3</v>
      </c>
      <c r="V9" s="94">
        <v>6.4</v>
      </c>
      <c r="W9" s="94">
        <v>3.1</v>
      </c>
      <c r="X9" s="94">
        <v>4</v>
      </c>
      <c r="Y9" s="94">
        <v>4.5999999999999996</v>
      </c>
      <c r="Z9" s="94">
        <v>5.7</v>
      </c>
      <c r="AA9" s="94">
        <v>4.8</v>
      </c>
      <c r="AB9" s="94">
        <v>5.6</v>
      </c>
      <c r="AC9" s="94">
        <v>5.4</v>
      </c>
      <c r="AD9" s="94">
        <v>5.6</v>
      </c>
      <c r="AE9" s="94">
        <v>7</v>
      </c>
      <c r="AF9" s="94">
        <v>7.3</v>
      </c>
      <c r="AG9" s="94">
        <v>7.5</v>
      </c>
      <c r="AH9" s="95">
        <v>8.5</v>
      </c>
    </row>
    <row r="10" spans="2:34" x14ac:dyDescent="0.25">
      <c r="B10" s="17" t="s">
        <v>45</v>
      </c>
      <c r="C10" s="96">
        <v>1</v>
      </c>
      <c r="D10" s="97"/>
      <c r="E10" s="17">
        <v>0.6</v>
      </c>
      <c r="F10" s="17">
        <v>1.5</v>
      </c>
      <c r="G10" s="17">
        <v>1.3</v>
      </c>
      <c r="H10" s="17">
        <v>1.2</v>
      </c>
      <c r="I10" s="17">
        <v>1.5</v>
      </c>
      <c r="J10" s="17">
        <v>1.9</v>
      </c>
      <c r="K10" s="17">
        <v>2.2000000000000002</v>
      </c>
      <c r="L10" s="17">
        <v>2.2999999999999998</v>
      </c>
      <c r="M10" s="17">
        <v>4.5</v>
      </c>
      <c r="N10" s="17">
        <v>4.4000000000000004</v>
      </c>
      <c r="O10" s="17">
        <v>1.9</v>
      </c>
      <c r="P10" s="17">
        <v>4.3</v>
      </c>
      <c r="Q10" s="17">
        <v>3.2</v>
      </c>
      <c r="R10" s="17">
        <v>4</v>
      </c>
      <c r="S10" s="17">
        <v>2.7</v>
      </c>
      <c r="T10" s="17">
        <v>2.2000000000000002</v>
      </c>
      <c r="U10" s="17">
        <v>3.3</v>
      </c>
      <c r="V10" s="17">
        <v>6.2</v>
      </c>
      <c r="W10" s="17">
        <v>3</v>
      </c>
      <c r="X10" s="17">
        <v>3.9</v>
      </c>
      <c r="Y10" s="17">
        <v>4.5</v>
      </c>
      <c r="Z10" s="17">
        <v>5.6</v>
      </c>
      <c r="AA10" s="17">
        <v>4.7</v>
      </c>
      <c r="AB10" s="17">
        <v>5.5</v>
      </c>
      <c r="AC10" s="17">
        <v>5.3</v>
      </c>
      <c r="AD10" s="17">
        <v>5.5</v>
      </c>
      <c r="AE10" s="17">
        <v>6.8</v>
      </c>
      <c r="AF10" s="17">
        <v>7.2</v>
      </c>
      <c r="AG10" s="17">
        <v>7.4</v>
      </c>
      <c r="AH10" s="98">
        <v>8.4</v>
      </c>
    </row>
    <row r="11" spans="2:34" x14ac:dyDescent="0.25">
      <c r="B11" s="17" t="s">
        <v>47</v>
      </c>
      <c r="C11" s="96">
        <v>1.6</v>
      </c>
      <c r="D11" s="17">
        <v>0.6</v>
      </c>
      <c r="E11" s="97"/>
      <c r="F11" s="17">
        <v>1.2</v>
      </c>
      <c r="G11" s="17">
        <v>1</v>
      </c>
      <c r="H11" s="17">
        <v>1.1000000000000001</v>
      </c>
      <c r="I11" s="17">
        <v>1.5</v>
      </c>
      <c r="J11" s="17">
        <v>1.7</v>
      </c>
      <c r="K11" s="17">
        <v>2.2000000000000002</v>
      </c>
      <c r="L11" s="17">
        <v>2.2999999999999998</v>
      </c>
      <c r="M11" s="17">
        <v>4.8</v>
      </c>
      <c r="N11" s="17">
        <v>4.7</v>
      </c>
      <c r="O11" s="17">
        <v>2.1</v>
      </c>
      <c r="P11" s="17">
        <v>4.7</v>
      </c>
      <c r="Q11" s="17">
        <v>3.5</v>
      </c>
      <c r="R11" s="17">
        <v>4.3</v>
      </c>
      <c r="S11" s="17">
        <v>3.3</v>
      </c>
      <c r="T11" s="17">
        <v>2.7</v>
      </c>
      <c r="U11" s="17">
        <v>3.7</v>
      </c>
      <c r="V11" s="17">
        <v>6.6</v>
      </c>
      <c r="W11" s="17">
        <v>3.3</v>
      </c>
      <c r="X11" s="17">
        <v>4.2</v>
      </c>
      <c r="Y11" s="17">
        <v>4.8</v>
      </c>
      <c r="Z11" s="17">
        <v>5.9</v>
      </c>
      <c r="AA11" s="17">
        <v>5</v>
      </c>
      <c r="AB11" s="17">
        <v>5.8</v>
      </c>
      <c r="AC11" s="17">
        <v>5.6</v>
      </c>
      <c r="AD11" s="17">
        <v>6</v>
      </c>
      <c r="AE11" s="17">
        <v>7.2</v>
      </c>
      <c r="AF11" s="17">
        <v>7.5</v>
      </c>
      <c r="AG11" s="17">
        <v>7.7</v>
      </c>
      <c r="AH11" s="98">
        <v>8.6999999999999993</v>
      </c>
    </row>
    <row r="12" spans="2:34" x14ac:dyDescent="0.25">
      <c r="B12" s="17" t="s">
        <v>48</v>
      </c>
      <c r="C12" s="96">
        <v>2.5</v>
      </c>
      <c r="D12" s="17">
        <v>1.5</v>
      </c>
      <c r="E12" s="17">
        <v>1.2</v>
      </c>
      <c r="F12" s="97"/>
      <c r="G12" s="17">
        <v>0.7</v>
      </c>
      <c r="H12" s="17">
        <v>1.1000000000000001</v>
      </c>
      <c r="I12" s="17">
        <v>1.7</v>
      </c>
      <c r="J12" s="17">
        <v>1.6</v>
      </c>
      <c r="K12" s="17">
        <v>2.4</v>
      </c>
      <c r="L12" s="17">
        <v>2.5</v>
      </c>
      <c r="M12" s="17">
        <v>5.2</v>
      </c>
      <c r="N12" s="17">
        <v>5.0999999999999996</v>
      </c>
      <c r="O12" s="17">
        <v>2.4</v>
      </c>
      <c r="P12" s="17">
        <v>5.0999999999999996</v>
      </c>
      <c r="Q12" s="17">
        <v>3.9</v>
      </c>
      <c r="R12" s="17">
        <v>4.7</v>
      </c>
      <c r="S12" s="17">
        <v>3.9</v>
      </c>
      <c r="T12" s="17">
        <v>3.3</v>
      </c>
      <c r="U12" s="17">
        <v>4.0999999999999996</v>
      </c>
      <c r="V12" s="17">
        <v>7</v>
      </c>
      <c r="W12" s="17">
        <v>3.7</v>
      </c>
      <c r="X12" s="17">
        <v>4.5999999999999996</v>
      </c>
      <c r="Y12" s="17">
        <v>5.2</v>
      </c>
      <c r="Z12" s="17">
        <v>6.3</v>
      </c>
      <c r="AA12" s="17">
        <v>5.4</v>
      </c>
      <c r="AB12" s="17">
        <v>6.2</v>
      </c>
      <c r="AC12" s="17">
        <v>6</v>
      </c>
      <c r="AD12" s="17">
        <v>6.3</v>
      </c>
      <c r="AE12" s="17">
        <v>7.6</v>
      </c>
      <c r="AF12" s="17">
        <v>8</v>
      </c>
      <c r="AG12" s="17">
        <v>8.1</v>
      </c>
      <c r="AH12" s="98">
        <v>9</v>
      </c>
    </row>
    <row r="13" spans="2:34" x14ac:dyDescent="0.25">
      <c r="B13" s="17" t="s">
        <v>49</v>
      </c>
      <c r="C13" s="96">
        <v>2.2999999999999998</v>
      </c>
      <c r="D13" s="17">
        <v>1.3</v>
      </c>
      <c r="E13" s="17">
        <v>1</v>
      </c>
      <c r="F13" s="17">
        <v>0.7</v>
      </c>
      <c r="G13" s="97"/>
      <c r="H13" s="17">
        <v>0.5</v>
      </c>
      <c r="I13" s="17">
        <v>1.2</v>
      </c>
      <c r="J13" s="17">
        <v>1.1000000000000001</v>
      </c>
      <c r="K13" s="17">
        <v>1.9</v>
      </c>
      <c r="L13" s="17">
        <v>2</v>
      </c>
      <c r="M13" s="17">
        <v>4.8</v>
      </c>
      <c r="N13" s="17">
        <v>4.7</v>
      </c>
      <c r="O13" s="17">
        <v>1.9</v>
      </c>
      <c r="P13" s="17">
        <v>4.7</v>
      </c>
      <c r="Q13" s="17">
        <v>3.5</v>
      </c>
      <c r="R13" s="17">
        <v>4.3</v>
      </c>
      <c r="S13" s="17">
        <v>3.6</v>
      </c>
      <c r="T13" s="17">
        <v>3</v>
      </c>
      <c r="U13" s="17">
        <v>3.7</v>
      </c>
      <c r="V13" s="17">
        <v>6.5</v>
      </c>
      <c r="W13" s="17">
        <v>3.3</v>
      </c>
      <c r="X13" s="17">
        <v>4.2</v>
      </c>
      <c r="Y13" s="17">
        <v>4.8</v>
      </c>
      <c r="Z13" s="17">
        <v>5.9</v>
      </c>
      <c r="AA13" s="17">
        <v>5</v>
      </c>
      <c r="AB13" s="17">
        <v>5.8</v>
      </c>
      <c r="AC13" s="17">
        <v>5.6</v>
      </c>
      <c r="AD13" s="17">
        <v>5.8</v>
      </c>
      <c r="AE13" s="17">
        <v>7.1</v>
      </c>
      <c r="AF13" s="17">
        <v>7.5</v>
      </c>
      <c r="AG13" s="17">
        <v>7.7</v>
      </c>
      <c r="AH13" s="98">
        <v>8.6</v>
      </c>
    </row>
    <row r="14" spans="2:34" x14ac:dyDescent="0.25">
      <c r="B14" s="17" t="s">
        <v>50</v>
      </c>
      <c r="C14" s="96">
        <v>2.1</v>
      </c>
      <c r="D14" s="17">
        <v>1.2</v>
      </c>
      <c r="E14" s="17">
        <v>1.1000000000000001</v>
      </c>
      <c r="F14" s="17">
        <v>1.1000000000000001</v>
      </c>
      <c r="G14" s="17">
        <v>0.5</v>
      </c>
      <c r="H14" s="97"/>
      <c r="I14" s="17">
        <v>0.8</v>
      </c>
      <c r="J14" s="17">
        <v>1.1000000000000001</v>
      </c>
      <c r="K14" s="17">
        <v>1.5</v>
      </c>
      <c r="L14" s="17">
        <v>1.6</v>
      </c>
      <c r="M14" s="17">
        <v>4.3</v>
      </c>
      <c r="N14" s="17">
        <v>4.2</v>
      </c>
      <c r="O14" s="17">
        <v>1.5</v>
      </c>
      <c r="P14" s="17">
        <v>4.2</v>
      </c>
      <c r="Q14" s="17">
        <v>3</v>
      </c>
      <c r="R14" s="17">
        <v>3.9</v>
      </c>
      <c r="S14" s="17">
        <v>3.2</v>
      </c>
      <c r="T14" s="17">
        <v>2.6</v>
      </c>
      <c r="U14" s="17">
        <v>3.2</v>
      </c>
      <c r="V14" s="17">
        <v>6.1</v>
      </c>
      <c r="W14" s="17">
        <v>2.9</v>
      </c>
      <c r="X14" s="17">
        <v>3.7</v>
      </c>
      <c r="Y14" s="17">
        <v>4.4000000000000004</v>
      </c>
      <c r="Z14" s="17">
        <v>5.5</v>
      </c>
      <c r="AA14" s="17">
        <v>4.5</v>
      </c>
      <c r="AB14" s="17">
        <v>5.3</v>
      </c>
      <c r="AC14" s="17">
        <v>5.2</v>
      </c>
      <c r="AD14" s="17">
        <v>5.4</v>
      </c>
      <c r="AE14" s="17">
        <v>6.7</v>
      </c>
      <c r="AF14" s="17">
        <v>7.1</v>
      </c>
      <c r="AG14" s="17">
        <v>7.3</v>
      </c>
      <c r="AH14" s="98">
        <v>8.3000000000000007</v>
      </c>
    </row>
    <row r="15" spans="2:34" x14ac:dyDescent="0.25">
      <c r="B15" s="17" t="s">
        <v>51</v>
      </c>
      <c r="C15" s="96">
        <v>2.2000000000000002</v>
      </c>
      <c r="D15" s="17">
        <v>1.5</v>
      </c>
      <c r="E15" s="17">
        <v>1.5</v>
      </c>
      <c r="F15" s="17">
        <v>1.7</v>
      </c>
      <c r="G15" s="17">
        <v>1.2</v>
      </c>
      <c r="H15" s="17">
        <v>0.8</v>
      </c>
      <c r="I15" s="97"/>
      <c r="J15" s="17">
        <v>1.7</v>
      </c>
      <c r="K15" s="17">
        <v>0.8</v>
      </c>
      <c r="L15" s="17">
        <v>0.9</v>
      </c>
      <c r="M15" s="17">
        <v>3.8</v>
      </c>
      <c r="N15" s="17">
        <v>3.7</v>
      </c>
      <c r="O15" s="17">
        <v>0.8</v>
      </c>
      <c r="P15" s="17">
        <v>3.7</v>
      </c>
      <c r="Q15" s="17">
        <v>2.5</v>
      </c>
      <c r="R15" s="17">
        <v>3.3</v>
      </c>
      <c r="S15" s="17">
        <v>2.9</v>
      </c>
      <c r="T15" s="17">
        <v>2.2000000000000002</v>
      </c>
      <c r="U15" s="17">
        <v>2.7</v>
      </c>
      <c r="V15" s="17">
        <v>5.6</v>
      </c>
      <c r="W15" s="17">
        <v>2.2999999999999998</v>
      </c>
      <c r="X15" s="17">
        <v>3.2</v>
      </c>
      <c r="Y15" s="17">
        <v>3.8</v>
      </c>
      <c r="Z15" s="17">
        <v>4.9000000000000004</v>
      </c>
      <c r="AA15" s="17">
        <v>4</v>
      </c>
      <c r="AB15" s="17">
        <v>4.8</v>
      </c>
      <c r="AC15" s="17">
        <v>4.7</v>
      </c>
      <c r="AD15" s="17">
        <v>4.9000000000000004</v>
      </c>
      <c r="AE15" s="17">
        <v>6.2</v>
      </c>
      <c r="AF15" s="17">
        <v>6.5</v>
      </c>
      <c r="AG15" s="17">
        <v>6.7</v>
      </c>
      <c r="AH15" s="98">
        <v>7.8</v>
      </c>
    </row>
    <row r="16" spans="2:34" x14ac:dyDescent="0.25">
      <c r="B16" s="17" t="s">
        <v>52</v>
      </c>
      <c r="C16" s="96">
        <v>2.7</v>
      </c>
      <c r="D16" s="17">
        <v>1.9</v>
      </c>
      <c r="E16" s="17">
        <v>1.7</v>
      </c>
      <c r="F16" s="17">
        <v>1.6</v>
      </c>
      <c r="G16" s="17">
        <v>1.1000000000000001</v>
      </c>
      <c r="H16" s="17">
        <v>1.1000000000000001</v>
      </c>
      <c r="I16" s="17">
        <v>1.7</v>
      </c>
      <c r="J16" s="97"/>
      <c r="K16" s="17">
        <v>2.2999999999999998</v>
      </c>
      <c r="L16" s="17">
        <v>2.4</v>
      </c>
      <c r="M16" s="17">
        <v>4.8</v>
      </c>
      <c r="N16" s="17">
        <v>4.7</v>
      </c>
      <c r="O16" s="17">
        <v>2.2999999999999998</v>
      </c>
      <c r="P16" s="17">
        <v>4.7</v>
      </c>
      <c r="Q16" s="17">
        <v>3.7</v>
      </c>
      <c r="R16" s="17">
        <v>4.4000000000000004</v>
      </c>
      <c r="S16" s="17">
        <v>3.8</v>
      </c>
      <c r="T16" s="17">
        <v>3.3</v>
      </c>
      <c r="U16" s="17">
        <v>3.8</v>
      </c>
      <c r="V16" s="17">
        <v>6.3</v>
      </c>
      <c r="W16" s="17">
        <v>3.5</v>
      </c>
      <c r="X16" s="17">
        <v>4.2</v>
      </c>
      <c r="Y16" s="17">
        <v>4.8</v>
      </c>
      <c r="Z16" s="17">
        <v>5.7</v>
      </c>
      <c r="AA16" s="17">
        <v>4.9000000000000004</v>
      </c>
      <c r="AB16" s="17">
        <v>5.6</v>
      </c>
      <c r="AC16" s="17">
        <v>6.3</v>
      </c>
      <c r="AD16" s="17">
        <v>5.8</v>
      </c>
      <c r="AE16" s="17">
        <v>6.8</v>
      </c>
      <c r="AF16" s="17">
        <v>7.1</v>
      </c>
      <c r="AG16" s="17">
        <v>7.3</v>
      </c>
      <c r="AH16" s="98">
        <v>9.3000000000000007</v>
      </c>
    </row>
    <row r="17" spans="2:34" x14ac:dyDescent="0.25">
      <c r="B17" s="17" t="s">
        <v>53</v>
      </c>
      <c r="C17" s="96">
        <v>2.8</v>
      </c>
      <c r="D17" s="17">
        <v>2.2000000000000002</v>
      </c>
      <c r="E17" s="17">
        <v>2.2000000000000002</v>
      </c>
      <c r="F17" s="17">
        <v>2.4</v>
      </c>
      <c r="G17" s="17">
        <v>1.9</v>
      </c>
      <c r="H17" s="17">
        <v>1.5</v>
      </c>
      <c r="I17" s="17">
        <v>0.8</v>
      </c>
      <c r="J17" s="17">
        <v>2.2999999999999998</v>
      </c>
      <c r="K17" s="97"/>
      <c r="L17" s="17">
        <v>0.7</v>
      </c>
      <c r="M17" s="17">
        <v>4</v>
      </c>
      <c r="N17" s="17">
        <v>3.8</v>
      </c>
      <c r="O17" s="17">
        <v>0.9</v>
      </c>
      <c r="P17" s="17">
        <v>3.8</v>
      </c>
      <c r="Q17" s="17">
        <v>2.7</v>
      </c>
      <c r="R17" s="17">
        <v>3.5</v>
      </c>
      <c r="S17" s="17">
        <v>3.2</v>
      </c>
      <c r="T17" s="17">
        <v>2.5</v>
      </c>
      <c r="U17" s="17">
        <v>2.9</v>
      </c>
      <c r="V17" s="17">
        <v>5.7</v>
      </c>
      <c r="W17" s="17">
        <v>2.5</v>
      </c>
      <c r="X17" s="17">
        <v>3.3</v>
      </c>
      <c r="Y17" s="17">
        <v>4</v>
      </c>
      <c r="Z17" s="17">
        <v>5.0999999999999996</v>
      </c>
      <c r="AA17" s="17">
        <v>4.2</v>
      </c>
      <c r="AB17" s="17">
        <v>4.9000000000000004</v>
      </c>
      <c r="AC17" s="17">
        <v>4.9000000000000004</v>
      </c>
      <c r="AD17" s="17">
        <v>5</v>
      </c>
      <c r="AE17" s="17">
        <v>6.3</v>
      </c>
      <c r="AF17" s="17">
        <v>6.7</v>
      </c>
      <c r="AG17" s="17">
        <v>6.9</v>
      </c>
      <c r="AH17" s="98">
        <v>7.9</v>
      </c>
    </row>
    <row r="18" spans="2:34" x14ac:dyDescent="0.25">
      <c r="B18" s="17" t="s">
        <v>54</v>
      </c>
      <c r="C18" s="96">
        <v>2.9</v>
      </c>
      <c r="D18" s="17">
        <v>2.2999999999999998</v>
      </c>
      <c r="E18" s="17">
        <v>2.2999999999999998</v>
      </c>
      <c r="F18" s="17">
        <v>2.5</v>
      </c>
      <c r="G18" s="17">
        <v>2</v>
      </c>
      <c r="H18" s="17">
        <v>1.6</v>
      </c>
      <c r="I18" s="17">
        <v>0.9</v>
      </c>
      <c r="J18" s="17">
        <v>2.4</v>
      </c>
      <c r="K18" s="17">
        <v>0.7</v>
      </c>
      <c r="L18" s="97"/>
      <c r="M18" s="17">
        <v>3.9</v>
      </c>
      <c r="N18" s="17">
        <v>3.8</v>
      </c>
      <c r="O18" s="17">
        <v>0.9</v>
      </c>
      <c r="P18" s="17">
        <v>3.8</v>
      </c>
      <c r="Q18" s="17">
        <v>2.6</v>
      </c>
      <c r="R18" s="17">
        <v>3.5</v>
      </c>
      <c r="S18" s="17">
        <v>3.2</v>
      </c>
      <c r="T18" s="17">
        <v>2.5</v>
      </c>
      <c r="U18" s="17">
        <v>2.8</v>
      </c>
      <c r="V18" s="17">
        <v>5.7</v>
      </c>
      <c r="W18" s="17">
        <v>2.5</v>
      </c>
      <c r="X18" s="17">
        <v>3.3</v>
      </c>
      <c r="Y18" s="17">
        <v>4</v>
      </c>
      <c r="Z18" s="17">
        <v>5</v>
      </c>
      <c r="AA18" s="17">
        <v>4.0999999999999996</v>
      </c>
      <c r="AB18" s="17">
        <v>4.9000000000000004</v>
      </c>
      <c r="AC18" s="17">
        <v>4.9000000000000004</v>
      </c>
      <c r="AD18" s="17">
        <v>5</v>
      </c>
      <c r="AE18" s="17">
        <v>6.3</v>
      </c>
      <c r="AF18" s="17">
        <v>6.7</v>
      </c>
      <c r="AG18" s="17">
        <v>6.9</v>
      </c>
      <c r="AH18" s="98">
        <v>7.9</v>
      </c>
    </row>
    <row r="19" spans="2:34" x14ac:dyDescent="0.25">
      <c r="B19" s="17" t="s">
        <v>55</v>
      </c>
      <c r="C19" s="96">
        <v>4.5999999999999996</v>
      </c>
      <c r="D19" s="17">
        <v>4.5</v>
      </c>
      <c r="E19" s="17">
        <v>4.8</v>
      </c>
      <c r="F19" s="17">
        <v>5.2</v>
      </c>
      <c r="G19" s="17">
        <v>4.8</v>
      </c>
      <c r="H19" s="17">
        <v>4.3</v>
      </c>
      <c r="I19" s="17">
        <v>3.8</v>
      </c>
      <c r="J19" s="17">
        <v>4.8</v>
      </c>
      <c r="K19" s="17">
        <v>4</v>
      </c>
      <c r="L19" s="17">
        <v>3.9</v>
      </c>
      <c r="M19" s="97"/>
      <c r="N19" s="17">
        <v>0.3</v>
      </c>
      <c r="O19" s="17">
        <v>3.2</v>
      </c>
      <c r="P19" s="17">
        <v>0.6</v>
      </c>
      <c r="Q19" s="17">
        <v>1.4</v>
      </c>
      <c r="R19" s="17">
        <v>0.6</v>
      </c>
      <c r="S19" s="17">
        <v>3.8</v>
      </c>
      <c r="T19" s="17">
        <v>3.1</v>
      </c>
      <c r="U19" s="17">
        <v>2.4</v>
      </c>
      <c r="V19" s="17">
        <v>2.9</v>
      </c>
      <c r="W19" s="17">
        <v>1.7</v>
      </c>
      <c r="X19" s="17">
        <v>0.8</v>
      </c>
      <c r="Y19" s="17">
        <v>1.2</v>
      </c>
      <c r="Z19" s="17">
        <v>2.2999999999999998</v>
      </c>
      <c r="AA19" s="17">
        <v>1.2</v>
      </c>
      <c r="AB19" s="17">
        <v>2</v>
      </c>
      <c r="AC19" s="17">
        <v>2.4</v>
      </c>
      <c r="AD19" s="17">
        <v>2.2000000000000002</v>
      </c>
      <c r="AE19" s="17">
        <v>3.5</v>
      </c>
      <c r="AF19" s="17">
        <v>3.9</v>
      </c>
      <c r="AG19" s="17">
        <v>4.0999999999999996</v>
      </c>
      <c r="AH19" s="98">
        <v>5.5</v>
      </c>
    </row>
    <row r="20" spans="2:34" x14ac:dyDescent="0.25">
      <c r="B20" s="17" t="s">
        <v>56</v>
      </c>
      <c r="C20" s="96">
        <v>4.5</v>
      </c>
      <c r="D20" s="17">
        <v>4.4000000000000004</v>
      </c>
      <c r="E20" s="17">
        <v>4.7</v>
      </c>
      <c r="F20" s="17">
        <v>5.0999999999999996</v>
      </c>
      <c r="G20" s="17">
        <v>4.7</v>
      </c>
      <c r="H20" s="17">
        <v>4.2</v>
      </c>
      <c r="I20" s="17">
        <v>3.7</v>
      </c>
      <c r="J20" s="17">
        <v>4.7</v>
      </c>
      <c r="K20" s="17">
        <v>3.8</v>
      </c>
      <c r="L20" s="17">
        <v>3.8</v>
      </c>
      <c r="M20" s="17">
        <v>0.3</v>
      </c>
      <c r="N20" s="97"/>
      <c r="O20" s="17">
        <v>3.1</v>
      </c>
      <c r="P20" s="17">
        <v>0.6</v>
      </c>
      <c r="Q20" s="17">
        <v>1.3</v>
      </c>
      <c r="R20" s="17">
        <v>0.6</v>
      </c>
      <c r="S20" s="17">
        <v>3.7</v>
      </c>
      <c r="T20" s="17">
        <v>3</v>
      </c>
      <c r="U20" s="17">
        <v>2.2999999999999998</v>
      </c>
      <c r="V20" s="17">
        <v>2.6</v>
      </c>
      <c r="W20" s="17">
        <v>1.5</v>
      </c>
      <c r="X20" s="17">
        <v>0.6</v>
      </c>
      <c r="Y20" s="17">
        <v>0.9</v>
      </c>
      <c r="Z20" s="17">
        <v>2</v>
      </c>
      <c r="AA20" s="17">
        <v>0.9</v>
      </c>
      <c r="AB20" s="17">
        <v>1.8</v>
      </c>
      <c r="AC20" s="17">
        <v>2.2000000000000002</v>
      </c>
      <c r="AD20" s="17">
        <v>1.9</v>
      </c>
      <c r="AE20" s="17">
        <v>3.2</v>
      </c>
      <c r="AF20" s="17">
        <v>3.6</v>
      </c>
      <c r="AG20" s="17">
        <v>3.8</v>
      </c>
      <c r="AH20" s="98">
        <v>5.3</v>
      </c>
    </row>
    <row r="21" spans="2:34" x14ac:dyDescent="0.25">
      <c r="B21" s="17" t="s">
        <v>57</v>
      </c>
      <c r="C21" s="96">
        <v>2.4</v>
      </c>
      <c r="D21" s="17">
        <v>1.9</v>
      </c>
      <c r="E21" s="17">
        <v>2.1</v>
      </c>
      <c r="F21" s="17">
        <v>2.4</v>
      </c>
      <c r="G21" s="17">
        <v>1.9</v>
      </c>
      <c r="H21" s="17">
        <v>1.5</v>
      </c>
      <c r="I21" s="17">
        <v>0.8</v>
      </c>
      <c r="J21" s="17">
        <v>2.2999999999999998</v>
      </c>
      <c r="K21" s="17">
        <v>0.9</v>
      </c>
      <c r="L21" s="17">
        <v>0.9</v>
      </c>
      <c r="M21" s="17">
        <v>3.2</v>
      </c>
      <c r="N21" s="17">
        <v>3.1</v>
      </c>
      <c r="O21" s="97"/>
      <c r="P21" s="17">
        <v>3</v>
      </c>
      <c r="Q21" s="17">
        <v>1.9</v>
      </c>
      <c r="R21" s="17">
        <v>2.7</v>
      </c>
      <c r="S21" s="17">
        <v>2.4</v>
      </c>
      <c r="T21" s="17">
        <v>1.7</v>
      </c>
      <c r="U21" s="17">
        <v>2.1</v>
      </c>
      <c r="V21" s="17">
        <v>4.9000000000000004</v>
      </c>
      <c r="W21" s="17">
        <v>1.7</v>
      </c>
      <c r="X21" s="17">
        <v>2.6</v>
      </c>
      <c r="Y21" s="17">
        <v>3.2</v>
      </c>
      <c r="Z21" s="17">
        <v>4.3</v>
      </c>
      <c r="AA21" s="17">
        <v>3.4</v>
      </c>
      <c r="AB21" s="17">
        <v>4.0999999999999996</v>
      </c>
      <c r="AC21" s="17">
        <v>4.2</v>
      </c>
      <c r="AD21" s="17">
        <v>4.3</v>
      </c>
      <c r="AE21" s="17">
        <v>5.5</v>
      </c>
      <c r="AF21" s="17">
        <v>5.9</v>
      </c>
      <c r="AG21" s="17">
        <v>6.1</v>
      </c>
      <c r="AH21" s="98">
        <v>7.3</v>
      </c>
    </row>
    <row r="22" spans="2:34" x14ac:dyDescent="0.25">
      <c r="B22" s="17" t="s">
        <v>58</v>
      </c>
      <c r="C22" s="96">
        <v>4.4000000000000004</v>
      </c>
      <c r="D22" s="17">
        <v>4.3</v>
      </c>
      <c r="E22" s="17">
        <v>4.7</v>
      </c>
      <c r="F22" s="17">
        <v>5.0999999999999996</v>
      </c>
      <c r="G22" s="17">
        <v>4.7</v>
      </c>
      <c r="H22" s="17">
        <v>4.2</v>
      </c>
      <c r="I22" s="17">
        <v>3.7</v>
      </c>
      <c r="J22" s="17">
        <v>4.7</v>
      </c>
      <c r="K22" s="17">
        <v>3.8</v>
      </c>
      <c r="L22" s="17">
        <v>3.8</v>
      </c>
      <c r="M22" s="17">
        <v>0.6</v>
      </c>
      <c r="N22" s="17">
        <v>0.6</v>
      </c>
      <c r="O22" s="17">
        <v>3</v>
      </c>
      <c r="P22" s="97"/>
      <c r="Q22" s="17">
        <v>1.2</v>
      </c>
      <c r="R22" s="17">
        <v>0.5</v>
      </c>
      <c r="S22" s="17">
        <v>3.7</v>
      </c>
      <c r="T22" s="17">
        <v>3</v>
      </c>
      <c r="U22" s="17">
        <v>2.2999999999999998</v>
      </c>
      <c r="V22" s="17">
        <v>3.1</v>
      </c>
      <c r="W22" s="17">
        <v>1.6</v>
      </c>
      <c r="X22" s="17">
        <v>1</v>
      </c>
      <c r="Y22" s="17">
        <v>1.4</v>
      </c>
      <c r="Z22" s="17">
        <v>2.4</v>
      </c>
      <c r="AA22" s="17">
        <v>1.4</v>
      </c>
      <c r="AB22" s="17">
        <v>2.2000000000000002</v>
      </c>
      <c r="AC22" s="17">
        <v>2.6</v>
      </c>
      <c r="AD22" s="17">
        <v>2.4</v>
      </c>
      <c r="AE22" s="17">
        <v>3.7</v>
      </c>
      <c r="AF22" s="17">
        <v>4.0999999999999996</v>
      </c>
      <c r="AG22" s="17">
        <v>4.3</v>
      </c>
      <c r="AH22" s="98">
        <v>5.7</v>
      </c>
    </row>
    <row r="23" spans="2:34" x14ac:dyDescent="0.25">
      <c r="B23" s="17" t="s">
        <v>59</v>
      </c>
      <c r="C23" s="96">
        <v>3.3</v>
      </c>
      <c r="D23" s="17">
        <v>3.2</v>
      </c>
      <c r="E23" s="17">
        <v>3.5</v>
      </c>
      <c r="F23" s="17">
        <v>3.9</v>
      </c>
      <c r="G23" s="17">
        <v>3.5</v>
      </c>
      <c r="H23" s="17">
        <v>3</v>
      </c>
      <c r="I23" s="17">
        <v>2.5</v>
      </c>
      <c r="J23" s="17">
        <v>3.7</v>
      </c>
      <c r="K23" s="17">
        <v>2.7</v>
      </c>
      <c r="L23" s="17">
        <v>2.6</v>
      </c>
      <c r="M23" s="17">
        <v>1.4</v>
      </c>
      <c r="N23" s="17">
        <v>1.3</v>
      </c>
      <c r="O23" s="17">
        <v>1.9</v>
      </c>
      <c r="P23" s="17">
        <v>1.2</v>
      </c>
      <c r="Q23" s="97"/>
      <c r="R23" s="17">
        <v>0.9</v>
      </c>
      <c r="S23" s="17">
        <v>2.5</v>
      </c>
      <c r="T23" s="17">
        <v>1.8</v>
      </c>
      <c r="U23" s="17">
        <v>1.1000000000000001</v>
      </c>
      <c r="V23" s="17">
        <v>3.2</v>
      </c>
      <c r="W23" s="17">
        <v>0.5</v>
      </c>
      <c r="X23" s="17">
        <v>0.9</v>
      </c>
      <c r="Y23" s="17">
        <v>1.5</v>
      </c>
      <c r="Z23" s="17">
        <v>2.6</v>
      </c>
      <c r="AA23" s="17">
        <v>1.7</v>
      </c>
      <c r="AB23" s="17">
        <v>2.4</v>
      </c>
      <c r="AC23" s="17">
        <v>2.8</v>
      </c>
      <c r="AD23" s="17">
        <v>2.6</v>
      </c>
      <c r="AE23" s="17">
        <v>3.8</v>
      </c>
      <c r="AF23" s="17">
        <v>4.2</v>
      </c>
      <c r="AG23" s="17">
        <v>4.4000000000000004</v>
      </c>
      <c r="AH23" s="98">
        <v>5.8</v>
      </c>
    </row>
    <row r="24" spans="2:34" x14ac:dyDescent="0.25">
      <c r="B24" s="17" t="s">
        <v>60</v>
      </c>
      <c r="C24" s="96">
        <v>4.0999999999999996</v>
      </c>
      <c r="D24" s="17">
        <v>4</v>
      </c>
      <c r="E24" s="17">
        <v>4.3</v>
      </c>
      <c r="F24" s="17">
        <v>4.7</v>
      </c>
      <c r="G24" s="17">
        <v>4.3</v>
      </c>
      <c r="H24" s="17">
        <v>3.9</v>
      </c>
      <c r="I24" s="17">
        <v>3.3</v>
      </c>
      <c r="J24" s="17">
        <v>4.4000000000000004</v>
      </c>
      <c r="K24" s="17">
        <v>3.5</v>
      </c>
      <c r="L24" s="17">
        <v>3.5</v>
      </c>
      <c r="M24" s="17">
        <v>0.6</v>
      </c>
      <c r="N24" s="17">
        <v>0.6</v>
      </c>
      <c r="O24" s="17">
        <v>2.7</v>
      </c>
      <c r="P24" s="17">
        <v>0.5</v>
      </c>
      <c r="Q24" s="17">
        <v>0.9</v>
      </c>
      <c r="R24" s="97"/>
      <c r="S24" s="17">
        <v>3.4</v>
      </c>
      <c r="T24" s="17">
        <v>2.7</v>
      </c>
      <c r="U24" s="17">
        <v>2</v>
      </c>
      <c r="V24" s="17">
        <v>3.1</v>
      </c>
      <c r="W24" s="17">
        <v>1.2</v>
      </c>
      <c r="X24" s="17">
        <v>1</v>
      </c>
      <c r="Y24" s="17">
        <v>1.4</v>
      </c>
      <c r="Z24" s="17">
        <v>2.5</v>
      </c>
      <c r="AA24" s="17">
        <v>1.4</v>
      </c>
      <c r="AB24" s="17">
        <v>2.2000000000000002</v>
      </c>
      <c r="AC24" s="17">
        <v>2.6</v>
      </c>
      <c r="AD24" s="17">
        <v>2.5</v>
      </c>
      <c r="AE24" s="17">
        <v>3.7</v>
      </c>
      <c r="AF24" s="17">
        <v>4.0999999999999996</v>
      </c>
      <c r="AG24" s="17">
        <v>4.3</v>
      </c>
      <c r="AH24" s="98">
        <v>5.7</v>
      </c>
    </row>
    <row r="25" spans="2:34" x14ac:dyDescent="0.25">
      <c r="B25" s="17" t="s">
        <v>61</v>
      </c>
      <c r="C25" s="96">
        <v>2.4</v>
      </c>
      <c r="D25" s="17">
        <v>2.7</v>
      </c>
      <c r="E25" s="17">
        <v>3.3</v>
      </c>
      <c r="F25" s="17">
        <v>3.9</v>
      </c>
      <c r="G25" s="17">
        <v>3.6</v>
      </c>
      <c r="H25" s="17">
        <v>3.2</v>
      </c>
      <c r="I25" s="17">
        <v>2.9</v>
      </c>
      <c r="J25" s="17">
        <v>3.8</v>
      </c>
      <c r="K25" s="17">
        <v>3.2</v>
      </c>
      <c r="L25" s="17">
        <v>3.2</v>
      </c>
      <c r="M25" s="17">
        <v>3.8</v>
      </c>
      <c r="N25" s="17">
        <v>3.7</v>
      </c>
      <c r="O25" s="17">
        <v>2.4</v>
      </c>
      <c r="P25" s="17">
        <v>3.7</v>
      </c>
      <c r="Q25" s="17">
        <v>2.5</v>
      </c>
      <c r="R25" s="17">
        <v>3.4</v>
      </c>
      <c r="S25" s="97"/>
      <c r="T25" s="17">
        <v>0.7</v>
      </c>
      <c r="U25" s="17">
        <v>2.5</v>
      </c>
      <c r="V25" s="17">
        <v>5.6</v>
      </c>
      <c r="W25" s="17">
        <v>2.2999999999999998</v>
      </c>
      <c r="X25" s="17">
        <v>3.2</v>
      </c>
      <c r="Y25" s="17">
        <v>3.8</v>
      </c>
      <c r="Z25" s="17">
        <v>4.9000000000000004</v>
      </c>
      <c r="AA25" s="17">
        <v>4</v>
      </c>
      <c r="AB25" s="17">
        <v>4.8</v>
      </c>
      <c r="AC25" s="17">
        <v>4.8</v>
      </c>
      <c r="AD25" s="17">
        <v>4.9000000000000004</v>
      </c>
      <c r="AE25" s="17">
        <v>6.2</v>
      </c>
      <c r="AF25" s="17">
        <v>6.6</v>
      </c>
      <c r="AG25" s="17">
        <v>6.8</v>
      </c>
      <c r="AH25" s="98">
        <v>7.8</v>
      </c>
    </row>
    <row r="26" spans="2:34" x14ac:dyDescent="0.25">
      <c r="B26" s="17" t="s">
        <v>62</v>
      </c>
      <c r="C26" s="96">
        <v>2</v>
      </c>
      <c r="D26" s="17">
        <v>2.2000000000000002</v>
      </c>
      <c r="E26" s="17">
        <v>2.7</v>
      </c>
      <c r="F26" s="17">
        <v>3.3</v>
      </c>
      <c r="G26" s="17">
        <v>3</v>
      </c>
      <c r="H26" s="17">
        <v>2.6</v>
      </c>
      <c r="I26" s="17">
        <v>2.2000000000000002</v>
      </c>
      <c r="J26" s="17">
        <v>3.3</v>
      </c>
      <c r="K26" s="17">
        <v>2.5</v>
      </c>
      <c r="L26" s="17">
        <v>2.5</v>
      </c>
      <c r="M26" s="17">
        <v>3.1</v>
      </c>
      <c r="N26" s="17">
        <v>3</v>
      </c>
      <c r="O26" s="17">
        <v>1.7</v>
      </c>
      <c r="P26" s="17">
        <v>3</v>
      </c>
      <c r="Q26" s="17">
        <v>1.8</v>
      </c>
      <c r="R26" s="17">
        <v>2.7</v>
      </c>
      <c r="S26" s="17">
        <v>0.7</v>
      </c>
      <c r="T26" s="97"/>
      <c r="U26" s="17">
        <v>1.8</v>
      </c>
      <c r="V26" s="17">
        <v>4.9000000000000004</v>
      </c>
      <c r="W26" s="17">
        <v>1.7</v>
      </c>
      <c r="X26" s="17">
        <v>2.5</v>
      </c>
      <c r="Y26" s="17">
        <v>3.2</v>
      </c>
      <c r="Z26" s="17">
        <v>4.3</v>
      </c>
      <c r="AA26" s="17">
        <v>3.4</v>
      </c>
      <c r="AB26" s="17">
        <v>4.0999999999999996</v>
      </c>
      <c r="AC26" s="17">
        <v>4.2</v>
      </c>
      <c r="AD26" s="17">
        <v>4.4000000000000004</v>
      </c>
      <c r="AE26" s="17">
        <v>5.5</v>
      </c>
      <c r="AF26" s="17">
        <v>5.9</v>
      </c>
      <c r="AG26" s="17">
        <v>6.1</v>
      </c>
      <c r="AH26" s="98">
        <v>7.2</v>
      </c>
    </row>
    <row r="27" spans="2:34" x14ac:dyDescent="0.25">
      <c r="B27" s="17" t="s">
        <v>63</v>
      </c>
      <c r="C27" s="96">
        <v>3.3</v>
      </c>
      <c r="D27" s="17">
        <v>3.3</v>
      </c>
      <c r="E27" s="17">
        <v>3.7</v>
      </c>
      <c r="F27" s="17">
        <v>4.0999999999999996</v>
      </c>
      <c r="G27" s="17">
        <v>3.7</v>
      </c>
      <c r="H27" s="17">
        <v>3.2</v>
      </c>
      <c r="I27" s="17">
        <v>2.7</v>
      </c>
      <c r="J27" s="17">
        <v>3.8</v>
      </c>
      <c r="K27" s="17">
        <v>2.9</v>
      </c>
      <c r="L27" s="17">
        <v>2.8</v>
      </c>
      <c r="M27" s="17">
        <v>2.4</v>
      </c>
      <c r="N27" s="17">
        <v>2.2999999999999998</v>
      </c>
      <c r="O27" s="17">
        <v>2.1</v>
      </c>
      <c r="P27" s="17">
        <v>2.2999999999999998</v>
      </c>
      <c r="Q27" s="17">
        <v>1.1000000000000001</v>
      </c>
      <c r="R27" s="17">
        <v>2</v>
      </c>
      <c r="S27" s="17">
        <v>2.5</v>
      </c>
      <c r="T27" s="17">
        <v>1.8</v>
      </c>
      <c r="U27" s="97"/>
      <c r="V27" s="17">
        <v>4.2</v>
      </c>
      <c r="W27" s="17">
        <v>0.8</v>
      </c>
      <c r="X27" s="17">
        <v>1.8</v>
      </c>
      <c r="Y27" s="17">
        <v>2.4</v>
      </c>
      <c r="Z27" s="17">
        <v>3.5</v>
      </c>
      <c r="AA27" s="17">
        <v>2.6</v>
      </c>
      <c r="AB27" s="17">
        <v>3.4</v>
      </c>
      <c r="AC27" s="17">
        <v>3.6</v>
      </c>
      <c r="AD27" s="17">
        <v>3.5</v>
      </c>
      <c r="AE27" s="17">
        <v>4.8</v>
      </c>
      <c r="AF27" s="17">
        <v>5.2</v>
      </c>
      <c r="AG27" s="17">
        <v>5.4</v>
      </c>
      <c r="AH27" s="98">
        <v>6.6</v>
      </c>
    </row>
    <row r="28" spans="2:34" x14ac:dyDescent="0.25">
      <c r="B28" s="17" t="s">
        <v>64</v>
      </c>
      <c r="C28" s="96">
        <v>6.4</v>
      </c>
      <c r="D28" s="17">
        <v>6.2</v>
      </c>
      <c r="E28" s="17">
        <v>6.6</v>
      </c>
      <c r="F28" s="17">
        <v>7</v>
      </c>
      <c r="G28" s="17">
        <v>6.5</v>
      </c>
      <c r="H28" s="17">
        <v>6.1</v>
      </c>
      <c r="I28" s="17">
        <v>5.6</v>
      </c>
      <c r="J28" s="17">
        <v>6.3</v>
      </c>
      <c r="K28" s="17">
        <v>5.7</v>
      </c>
      <c r="L28" s="17">
        <v>5.7</v>
      </c>
      <c r="M28" s="17">
        <v>2.9</v>
      </c>
      <c r="N28" s="17">
        <v>2.6</v>
      </c>
      <c r="O28" s="17">
        <v>4.9000000000000004</v>
      </c>
      <c r="P28" s="17">
        <v>3.1</v>
      </c>
      <c r="Q28" s="17">
        <v>3.2</v>
      </c>
      <c r="R28" s="17">
        <v>3.1</v>
      </c>
      <c r="S28" s="17">
        <v>5.6</v>
      </c>
      <c r="T28" s="17">
        <v>4.9000000000000004</v>
      </c>
      <c r="U28" s="17">
        <v>4.2</v>
      </c>
      <c r="V28" s="97"/>
      <c r="W28" s="17">
        <v>3.4</v>
      </c>
      <c r="X28" s="17">
        <v>2.5</v>
      </c>
      <c r="Y28" s="17">
        <v>1.9</v>
      </c>
      <c r="Z28" s="17">
        <v>0.8</v>
      </c>
      <c r="AA28" s="17">
        <v>2.5</v>
      </c>
      <c r="AB28" s="17">
        <v>2.1</v>
      </c>
      <c r="AC28" s="17">
        <v>2.4</v>
      </c>
      <c r="AD28" s="17">
        <v>1.8</v>
      </c>
      <c r="AE28" s="17">
        <v>1.7</v>
      </c>
      <c r="AF28" s="17">
        <v>1.5</v>
      </c>
      <c r="AG28" s="17">
        <v>1.7</v>
      </c>
      <c r="AH28" s="98">
        <v>3.5</v>
      </c>
    </row>
    <row r="29" spans="2:34" x14ac:dyDescent="0.25">
      <c r="B29" s="17" t="s">
        <v>65</v>
      </c>
      <c r="C29" s="96">
        <v>3.1</v>
      </c>
      <c r="D29" s="17">
        <v>3</v>
      </c>
      <c r="E29" s="17">
        <v>3.3</v>
      </c>
      <c r="F29" s="17">
        <v>3.7</v>
      </c>
      <c r="G29" s="17">
        <v>3.3</v>
      </c>
      <c r="H29" s="17">
        <v>2.9</v>
      </c>
      <c r="I29" s="17">
        <v>2.2999999999999998</v>
      </c>
      <c r="J29" s="17">
        <v>3.5</v>
      </c>
      <c r="K29" s="17">
        <v>2.5</v>
      </c>
      <c r="L29" s="17">
        <v>2.5</v>
      </c>
      <c r="M29" s="17">
        <v>1.7</v>
      </c>
      <c r="N29" s="17">
        <v>1.5</v>
      </c>
      <c r="O29" s="17">
        <v>1.7</v>
      </c>
      <c r="P29" s="17">
        <v>1.6</v>
      </c>
      <c r="Q29" s="17">
        <v>0.5</v>
      </c>
      <c r="R29" s="17">
        <v>1.2</v>
      </c>
      <c r="S29" s="17">
        <v>2.2999999999999998</v>
      </c>
      <c r="T29" s="17">
        <v>1.7</v>
      </c>
      <c r="U29" s="17">
        <v>0.8</v>
      </c>
      <c r="V29" s="17">
        <v>3.4</v>
      </c>
      <c r="W29" s="97"/>
      <c r="X29" s="17">
        <v>1</v>
      </c>
      <c r="Y29" s="17">
        <v>1.7</v>
      </c>
      <c r="Z29" s="17">
        <v>2.7</v>
      </c>
      <c r="AA29" s="17">
        <v>1.8</v>
      </c>
      <c r="AB29" s="17">
        <v>2.6</v>
      </c>
      <c r="AC29" s="17">
        <v>2.9</v>
      </c>
      <c r="AD29" s="17">
        <v>2.8</v>
      </c>
      <c r="AE29" s="17">
        <v>4</v>
      </c>
      <c r="AF29" s="17">
        <v>4.4000000000000004</v>
      </c>
      <c r="AG29" s="17">
        <v>4.5999999999999996</v>
      </c>
      <c r="AH29" s="98">
        <v>6</v>
      </c>
    </row>
    <row r="30" spans="2:34" x14ac:dyDescent="0.25">
      <c r="B30" s="17" t="s">
        <v>66</v>
      </c>
      <c r="C30" s="96">
        <v>4</v>
      </c>
      <c r="D30" s="17">
        <v>3.9</v>
      </c>
      <c r="E30" s="17">
        <v>4.2</v>
      </c>
      <c r="F30" s="17">
        <v>4.5999999999999996</v>
      </c>
      <c r="G30" s="17">
        <v>4.2</v>
      </c>
      <c r="H30" s="17">
        <v>3.7</v>
      </c>
      <c r="I30" s="17">
        <v>3.2</v>
      </c>
      <c r="J30" s="17">
        <v>4.2</v>
      </c>
      <c r="K30" s="17">
        <v>3.3</v>
      </c>
      <c r="L30" s="17">
        <v>3.3</v>
      </c>
      <c r="M30" s="17">
        <v>0.8</v>
      </c>
      <c r="N30" s="17">
        <v>0.6</v>
      </c>
      <c r="O30" s="17">
        <v>2.6</v>
      </c>
      <c r="P30" s="17">
        <v>1</v>
      </c>
      <c r="Q30" s="17">
        <v>0.9</v>
      </c>
      <c r="R30" s="17">
        <v>1</v>
      </c>
      <c r="S30" s="17">
        <v>3.2</v>
      </c>
      <c r="T30" s="17">
        <v>2.5</v>
      </c>
      <c r="U30" s="17">
        <v>1.8</v>
      </c>
      <c r="V30" s="17">
        <v>2.5</v>
      </c>
      <c r="W30" s="17">
        <v>1</v>
      </c>
      <c r="X30" s="97"/>
      <c r="Y30" s="17">
        <v>0.7</v>
      </c>
      <c r="Z30" s="17">
        <v>1.8</v>
      </c>
      <c r="AA30" s="17">
        <v>0.9</v>
      </c>
      <c r="AB30" s="17">
        <v>1.7</v>
      </c>
      <c r="AC30" s="17">
        <v>2.1</v>
      </c>
      <c r="AD30" s="17">
        <v>1.8</v>
      </c>
      <c r="AE30" s="17">
        <v>3.1</v>
      </c>
      <c r="AF30" s="17">
        <v>3.5</v>
      </c>
      <c r="AG30" s="17">
        <v>3.7</v>
      </c>
      <c r="AH30" s="98">
        <v>5.0999999999999996</v>
      </c>
    </row>
    <row r="31" spans="2:34" x14ac:dyDescent="0.25">
      <c r="B31" s="17" t="s">
        <v>67</v>
      </c>
      <c r="C31" s="96">
        <v>4.5999999999999996</v>
      </c>
      <c r="D31" s="17">
        <v>4.5</v>
      </c>
      <c r="E31" s="17">
        <v>4.8</v>
      </c>
      <c r="F31" s="17">
        <v>5.2</v>
      </c>
      <c r="G31" s="17">
        <v>4.8</v>
      </c>
      <c r="H31" s="17">
        <v>4.4000000000000004</v>
      </c>
      <c r="I31" s="17">
        <v>3.8</v>
      </c>
      <c r="J31" s="17">
        <v>4.8</v>
      </c>
      <c r="K31" s="17">
        <v>4</v>
      </c>
      <c r="L31" s="17">
        <v>4</v>
      </c>
      <c r="M31" s="17">
        <v>1.2</v>
      </c>
      <c r="N31" s="17">
        <v>0.9</v>
      </c>
      <c r="O31" s="17">
        <v>3.2</v>
      </c>
      <c r="P31" s="17">
        <v>1.4</v>
      </c>
      <c r="Q31" s="17">
        <v>1.5</v>
      </c>
      <c r="R31" s="17">
        <v>1.4</v>
      </c>
      <c r="S31" s="17">
        <v>3.8</v>
      </c>
      <c r="T31" s="17">
        <v>3.2</v>
      </c>
      <c r="U31" s="17">
        <v>2.4</v>
      </c>
      <c r="V31" s="17">
        <v>1.9</v>
      </c>
      <c r="W31" s="17">
        <v>1.7</v>
      </c>
      <c r="X31" s="17">
        <v>0.7</v>
      </c>
      <c r="Y31" s="97"/>
      <c r="Z31" s="17">
        <v>1.2</v>
      </c>
      <c r="AA31" s="17">
        <v>0.9</v>
      </c>
      <c r="AB31" s="17">
        <v>1.2</v>
      </c>
      <c r="AC31" s="17">
        <v>1.7</v>
      </c>
      <c r="AD31" s="17">
        <v>1.4</v>
      </c>
      <c r="AE31" s="17">
        <v>2.5</v>
      </c>
      <c r="AF31" s="17">
        <v>2.9</v>
      </c>
      <c r="AG31" s="17">
        <v>3.1</v>
      </c>
      <c r="AH31" s="98">
        <v>4.5999999999999996</v>
      </c>
    </row>
    <row r="32" spans="2:34" x14ac:dyDescent="0.25">
      <c r="B32" s="17" t="s">
        <v>68</v>
      </c>
      <c r="C32" s="96">
        <v>5.7</v>
      </c>
      <c r="D32" s="17">
        <v>5.6</v>
      </c>
      <c r="E32" s="17">
        <v>5.9</v>
      </c>
      <c r="F32" s="17">
        <v>6.3</v>
      </c>
      <c r="G32" s="17">
        <v>5.9</v>
      </c>
      <c r="H32" s="17">
        <v>5.5</v>
      </c>
      <c r="I32" s="17">
        <v>4.9000000000000004</v>
      </c>
      <c r="J32" s="17">
        <v>5.7</v>
      </c>
      <c r="K32" s="17">
        <v>5.0999999999999996</v>
      </c>
      <c r="L32" s="17">
        <v>5</v>
      </c>
      <c r="M32" s="17">
        <v>2.2999999999999998</v>
      </c>
      <c r="N32" s="17">
        <v>2</v>
      </c>
      <c r="O32" s="17">
        <v>4.3</v>
      </c>
      <c r="P32" s="17">
        <v>2.4</v>
      </c>
      <c r="Q32" s="17">
        <v>2.6</v>
      </c>
      <c r="R32" s="17">
        <v>2.5</v>
      </c>
      <c r="S32" s="17">
        <v>4.9000000000000004</v>
      </c>
      <c r="T32" s="17">
        <v>4.3</v>
      </c>
      <c r="U32" s="17">
        <v>3.5</v>
      </c>
      <c r="V32" s="17">
        <v>0.8</v>
      </c>
      <c r="W32" s="17">
        <v>2.7</v>
      </c>
      <c r="X32" s="17">
        <v>1.8</v>
      </c>
      <c r="Y32" s="17">
        <v>1.2</v>
      </c>
      <c r="Z32" s="97"/>
      <c r="AA32" s="17">
        <v>1.8</v>
      </c>
      <c r="AB32" s="17">
        <v>1.4</v>
      </c>
      <c r="AC32" s="17">
        <v>1.8</v>
      </c>
      <c r="AD32" s="17">
        <v>1.3</v>
      </c>
      <c r="AE32" s="17">
        <v>1.6</v>
      </c>
      <c r="AF32" s="17">
        <v>1.8</v>
      </c>
      <c r="AG32" s="17">
        <v>2</v>
      </c>
      <c r="AH32" s="98">
        <v>3.7</v>
      </c>
    </row>
    <row r="33" spans="2:34" x14ac:dyDescent="0.25">
      <c r="B33" s="17" t="s">
        <v>69</v>
      </c>
      <c r="C33" s="96">
        <v>4.8</v>
      </c>
      <c r="D33" s="17">
        <v>4.7</v>
      </c>
      <c r="E33" s="17">
        <v>5</v>
      </c>
      <c r="F33" s="17">
        <v>5.4</v>
      </c>
      <c r="G33" s="17">
        <v>5</v>
      </c>
      <c r="H33" s="17">
        <v>4.5</v>
      </c>
      <c r="I33" s="17">
        <v>4</v>
      </c>
      <c r="J33" s="17">
        <v>4.9000000000000004</v>
      </c>
      <c r="K33" s="17">
        <v>4.2</v>
      </c>
      <c r="L33" s="17">
        <v>4.0999999999999996</v>
      </c>
      <c r="M33" s="17">
        <v>1.2</v>
      </c>
      <c r="N33" s="17">
        <v>0.9</v>
      </c>
      <c r="O33" s="17">
        <v>3.4</v>
      </c>
      <c r="P33" s="17">
        <v>1.4</v>
      </c>
      <c r="Q33" s="17">
        <v>1.7</v>
      </c>
      <c r="R33" s="17">
        <v>1.4</v>
      </c>
      <c r="S33" s="17">
        <v>4</v>
      </c>
      <c r="T33" s="17">
        <v>3.4</v>
      </c>
      <c r="U33" s="17">
        <v>2.6</v>
      </c>
      <c r="V33" s="17">
        <v>2.5</v>
      </c>
      <c r="W33" s="17">
        <v>1.8</v>
      </c>
      <c r="X33" s="17">
        <v>0.9</v>
      </c>
      <c r="Y33" s="17">
        <v>0.9</v>
      </c>
      <c r="Z33" s="17">
        <v>1.8</v>
      </c>
      <c r="AA33" s="97"/>
      <c r="AB33" s="17">
        <v>1.4</v>
      </c>
      <c r="AC33" s="17">
        <v>1.8</v>
      </c>
      <c r="AD33" s="17">
        <v>1.6</v>
      </c>
      <c r="AE33" s="17">
        <v>3</v>
      </c>
      <c r="AF33" s="17">
        <v>3.5</v>
      </c>
      <c r="AG33" s="17">
        <v>3.7</v>
      </c>
      <c r="AH33" s="98">
        <v>5.0999999999999996</v>
      </c>
    </row>
    <row r="34" spans="2:34" x14ac:dyDescent="0.25">
      <c r="B34" s="17" t="s">
        <v>70</v>
      </c>
      <c r="C34" s="96">
        <v>5.6</v>
      </c>
      <c r="D34" s="17">
        <v>5.5</v>
      </c>
      <c r="E34" s="17">
        <v>5.8</v>
      </c>
      <c r="F34" s="17">
        <v>6.2</v>
      </c>
      <c r="G34" s="17">
        <v>5.8</v>
      </c>
      <c r="H34" s="17">
        <v>5.3</v>
      </c>
      <c r="I34" s="17">
        <v>4.8</v>
      </c>
      <c r="J34" s="17">
        <v>5.6</v>
      </c>
      <c r="K34" s="17">
        <v>4.9000000000000004</v>
      </c>
      <c r="L34" s="17">
        <v>4.9000000000000004</v>
      </c>
      <c r="M34" s="17">
        <v>2</v>
      </c>
      <c r="N34" s="17">
        <v>1.8</v>
      </c>
      <c r="O34" s="17">
        <v>4.0999999999999996</v>
      </c>
      <c r="P34" s="17">
        <v>2.2000000000000002</v>
      </c>
      <c r="Q34" s="17">
        <v>2.4</v>
      </c>
      <c r="R34" s="17">
        <v>2.2000000000000002</v>
      </c>
      <c r="S34" s="17">
        <v>4.8</v>
      </c>
      <c r="T34" s="17">
        <v>4.0999999999999996</v>
      </c>
      <c r="U34" s="17">
        <v>3.4</v>
      </c>
      <c r="V34" s="17">
        <v>2.1</v>
      </c>
      <c r="W34" s="17">
        <v>2.6</v>
      </c>
      <c r="X34" s="17">
        <v>1.7</v>
      </c>
      <c r="Y34" s="17">
        <v>1.2</v>
      </c>
      <c r="Z34" s="17">
        <v>1.4</v>
      </c>
      <c r="AA34" s="17">
        <v>1.4</v>
      </c>
      <c r="AB34" s="97"/>
      <c r="AC34" s="17">
        <v>0.7</v>
      </c>
      <c r="AD34" s="17">
        <v>0.5</v>
      </c>
      <c r="AE34" s="17">
        <v>2.2000000000000002</v>
      </c>
      <c r="AF34" s="17">
        <v>2.7</v>
      </c>
      <c r="AG34" s="17">
        <v>2.9</v>
      </c>
      <c r="AH34" s="98">
        <v>4.5</v>
      </c>
    </row>
    <row r="35" spans="2:34" x14ac:dyDescent="0.25">
      <c r="B35" s="17" t="s">
        <v>71</v>
      </c>
      <c r="C35" s="96">
        <v>5.4</v>
      </c>
      <c r="D35" s="17">
        <v>5.3</v>
      </c>
      <c r="E35" s="17">
        <v>5.6</v>
      </c>
      <c r="F35" s="17">
        <v>6</v>
      </c>
      <c r="G35" s="17">
        <v>5.6</v>
      </c>
      <c r="H35" s="17">
        <v>5.2</v>
      </c>
      <c r="I35" s="17">
        <v>4.7</v>
      </c>
      <c r="J35" s="17">
        <v>6.3</v>
      </c>
      <c r="K35" s="17">
        <v>4.9000000000000004</v>
      </c>
      <c r="L35" s="17">
        <v>4.9000000000000004</v>
      </c>
      <c r="M35" s="17">
        <v>2.4</v>
      </c>
      <c r="N35" s="17">
        <v>2.2000000000000002</v>
      </c>
      <c r="O35" s="17">
        <v>4.2</v>
      </c>
      <c r="P35" s="17">
        <v>2.6</v>
      </c>
      <c r="Q35" s="17">
        <v>2.8</v>
      </c>
      <c r="R35" s="17">
        <v>2.6</v>
      </c>
      <c r="S35" s="17">
        <v>4.8</v>
      </c>
      <c r="T35" s="17">
        <v>4.2</v>
      </c>
      <c r="U35" s="17">
        <v>3.6</v>
      </c>
      <c r="V35" s="17">
        <v>2.4</v>
      </c>
      <c r="W35" s="17">
        <v>2.9</v>
      </c>
      <c r="X35" s="17">
        <v>2.1</v>
      </c>
      <c r="Y35" s="17">
        <v>1.7</v>
      </c>
      <c r="Z35" s="17">
        <v>1.8</v>
      </c>
      <c r="AA35" s="17">
        <v>1.8</v>
      </c>
      <c r="AB35" s="17">
        <v>0.7</v>
      </c>
      <c r="AC35" s="97"/>
      <c r="AD35" s="17">
        <v>1.1000000000000001</v>
      </c>
      <c r="AE35" s="17">
        <v>2.5</v>
      </c>
      <c r="AF35" s="17">
        <v>2.9</v>
      </c>
      <c r="AG35" s="17">
        <v>3.1</v>
      </c>
      <c r="AH35" s="98">
        <v>5.0999999999999996</v>
      </c>
    </row>
    <row r="36" spans="2:34" x14ac:dyDescent="0.25">
      <c r="B36" s="17" t="s">
        <v>72</v>
      </c>
      <c r="C36" s="96">
        <v>5.6</v>
      </c>
      <c r="D36" s="17">
        <v>5.5</v>
      </c>
      <c r="E36" s="17">
        <v>6</v>
      </c>
      <c r="F36" s="17">
        <v>6.3</v>
      </c>
      <c r="G36" s="17">
        <v>5.8</v>
      </c>
      <c r="H36" s="17">
        <v>5.4</v>
      </c>
      <c r="I36" s="17">
        <v>4.9000000000000004</v>
      </c>
      <c r="J36" s="17">
        <v>5.8</v>
      </c>
      <c r="K36" s="17">
        <v>5</v>
      </c>
      <c r="L36" s="17">
        <v>5</v>
      </c>
      <c r="M36" s="17">
        <v>2.2000000000000002</v>
      </c>
      <c r="N36" s="17">
        <v>1.9</v>
      </c>
      <c r="O36" s="17">
        <v>4.3</v>
      </c>
      <c r="P36" s="17">
        <v>2.4</v>
      </c>
      <c r="Q36" s="17">
        <v>2.6</v>
      </c>
      <c r="R36" s="17">
        <v>2.5</v>
      </c>
      <c r="S36" s="17">
        <v>4.9000000000000004</v>
      </c>
      <c r="T36" s="17">
        <v>4.4000000000000004</v>
      </c>
      <c r="U36" s="17">
        <v>3.5</v>
      </c>
      <c r="V36" s="17">
        <v>1.8</v>
      </c>
      <c r="W36" s="17">
        <v>2.8</v>
      </c>
      <c r="X36" s="17">
        <v>1.8</v>
      </c>
      <c r="Y36" s="17">
        <v>1.4</v>
      </c>
      <c r="Z36" s="17">
        <v>1.3</v>
      </c>
      <c r="AA36" s="17">
        <v>1.6</v>
      </c>
      <c r="AB36" s="17">
        <v>0.5</v>
      </c>
      <c r="AC36" s="17">
        <v>1.1000000000000001</v>
      </c>
      <c r="AD36" s="97"/>
      <c r="AE36" s="17">
        <v>1.8</v>
      </c>
      <c r="AF36" s="17">
        <v>2.2999999999999998</v>
      </c>
      <c r="AG36" s="17">
        <v>2.5</v>
      </c>
      <c r="AH36" s="98">
        <v>4.2</v>
      </c>
    </row>
    <row r="37" spans="2:34" x14ac:dyDescent="0.25">
      <c r="B37" s="17" t="s">
        <v>73</v>
      </c>
      <c r="C37" s="96">
        <v>7</v>
      </c>
      <c r="D37" s="17">
        <v>6.8</v>
      </c>
      <c r="E37" s="17">
        <v>7.2</v>
      </c>
      <c r="F37" s="17">
        <v>7.6</v>
      </c>
      <c r="G37" s="17">
        <v>7.1</v>
      </c>
      <c r="H37" s="17">
        <v>6.7</v>
      </c>
      <c r="I37" s="17">
        <v>6.2</v>
      </c>
      <c r="J37" s="17">
        <v>6.8</v>
      </c>
      <c r="K37" s="17">
        <v>6.3</v>
      </c>
      <c r="L37" s="17">
        <v>6.3</v>
      </c>
      <c r="M37" s="17">
        <v>3.5</v>
      </c>
      <c r="N37" s="17">
        <v>3.2</v>
      </c>
      <c r="O37" s="17">
        <v>5.5</v>
      </c>
      <c r="P37" s="17">
        <v>3.7</v>
      </c>
      <c r="Q37" s="17">
        <v>3.8</v>
      </c>
      <c r="R37" s="17">
        <v>3.7</v>
      </c>
      <c r="S37" s="17">
        <v>6.2</v>
      </c>
      <c r="T37" s="17">
        <v>5.5</v>
      </c>
      <c r="U37" s="17">
        <v>4.8</v>
      </c>
      <c r="V37" s="17">
        <v>1.7</v>
      </c>
      <c r="W37" s="17">
        <v>4</v>
      </c>
      <c r="X37" s="17">
        <v>3.1</v>
      </c>
      <c r="Y37" s="17">
        <v>2.5</v>
      </c>
      <c r="Z37" s="17">
        <v>1.6</v>
      </c>
      <c r="AA37" s="17">
        <v>3</v>
      </c>
      <c r="AB37" s="17">
        <v>2.2000000000000002</v>
      </c>
      <c r="AC37" s="17">
        <v>2.5</v>
      </c>
      <c r="AD37" s="17">
        <v>1.8</v>
      </c>
      <c r="AE37" s="97"/>
      <c r="AF37" s="17">
        <v>1.3</v>
      </c>
      <c r="AG37" s="17">
        <v>1.6</v>
      </c>
      <c r="AH37" s="98">
        <v>3.3</v>
      </c>
    </row>
    <row r="38" spans="2:34" x14ac:dyDescent="0.25">
      <c r="B38" s="17" t="s">
        <v>74</v>
      </c>
      <c r="C38" s="96">
        <v>7.3</v>
      </c>
      <c r="D38" s="17">
        <v>7.2</v>
      </c>
      <c r="E38" s="17">
        <v>7.5</v>
      </c>
      <c r="F38" s="17">
        <v>8</v>
      </c>
      <c r="G38" s="17">
        <v>7.5</v>
      </c>
      <c r="H38" s="17">
        <v>7.1</v>
      </c>
      <c r="I38" s="17">
        <v>6.5</v>
      </c>
      <c r="J38" s="17">
        <v>7.1</v>
      </c>
      <c r="K38" s="17">
        <v>6.7</v>
      </c>
      <c r="L38" s="17">
        <v>6.7</v>
      </c>
      <c r="M38" s="17">
        <v>3.9</v>
      </c>
      <c r="N38" s="17">
        <v>3.6</v>
      </c>
      <c r="O38" s="17">
        <v>5.9</v>
      </c>
      <c r="P38" s="17">
        <v>4.0999999999999996</v>
      </c>
      <c r="Q38" s="17">
        <v>4.2</v>
      </c>
      <c r="R38" s="17">
        <v>4.0999999999999996</v>
      </c>
      <c r="S38" s="17">
        <v>6.6</v>
      </c>
      <c r="T38" s="17">
        <v>5.9</v>
      </c>
      <c r="U38" s="17">
        <v>5.2</v>
      </c>
      <c r="V38" s="17">
        <v>1.5</v>
      </c>
      <c r="W38" s="17">
        <v>4.4000000000000004</v>
      </c>
      <c r="X38" s="17">
        <v>3.5</v>
      </c>
      <c r="Y38" s="17">
        <v>2.9</v>
      </c>
      <c r="Z38" s="17">
        <v>1.8</v>
      </c>
      <c r="AA38" s="17">
        <v>3.5</v>
      </c>
      <c r="AB38" s="17">
        <v>2.7</v>
      </c>
      <c r="AC38" s="17">
        <v>2.9</v>
      </c>
      <c r="AD38" s="17">
        <v>2.2999999999999998</v>
      </c>
      <c r="AE38" s="17">
        <v>1.3</v>
      </c>
      <c r="AF38" s="97"/>
      <c r="AG38" s="17">
        <v>0.3</v>
      </c>
      <c r="AH38" s="98">
        <v>2.2999999999999998</v>
      </c>
    </row>
    <row r="39" spans="2:34" x14ac:dyDescent="0.25">
      <c r="B39" s="17" t="s">
        <v>75</v>
      </c>
      <c r="C39" s="96">
        <v>7.5</v>
      </c>
      <c r="D39" s="17">
        <v>7.4</v>
      </c>
      <c r="E39" s="17">
        <v>7.7</v>
      </c>
      <c r="F39" s="17">
        <v>8.1</v>
      </c>
      <c r="G39" s="17">
        <v>7.7</v>
      </c>
      <c r="H39" s="17">
        <v>7.3</v>
      </c>
      <c r="I39" s="17">
        <v>6.7</v>
      </c>
      <c r="J39" s="17">
        <v>7.3</v>
      </c>
      <c r="K39" s="17">
        <v>6.9</v>
      </c>
      <c r="L39" s="17">
        <v>6.9</v>
      </c>
      <c r="M39" s="17">
        <v>4.0999999999999996</v>
      </c>
      <c r="N39" s="17">
        <v>3.8</v>
      </c>
      <c r="O39" s="17">
        <v>6.1</v>
      </c>
      <c r="P39" s="17">
        <v>4.3</v>
      </c>
      <c r="Q39" s="17">
        <v>4.4000000000000004</v>
      </c>
      <c r="R39" s="17">
        <v>4.3</v>
      </c>
      <c r="S39" s="17">
        <v>6.8</v>
      </c>
      <c r="T39" s="17">
        <v>6.1</v>
      </c>
      <c r="U39" s="17">
        <v>5.4</v>
      </c>
      <c r="V39" s="17">
        <v>1.7</v>
      </c>
      <c r="W39" s="17">
        <v>4.5999999999999996</v>
      </c>
      <c r="X39" s="17">
        <v>3.7</v>
      </c>
      <c r="Y39" s="17">
        <v>3.1</v>
      </c>
      <c r="Z39" s="17">
        <v>2</v>
      </c>
      <c r="AA39" s="17">
        <v>3.7</v>
      </c>
      <c r="AB39" s="17">
        <v>2.9</v>
      </c>
      <c r="AC39" s="17">
        <v>3.1</v>
      </c>
      <c r="AD39" s="17">
        <v>2.5</v>
      </c>
      <c r="AE39" s="17">
        <v>1.6</v>
      </c>
      <c r="AF39" s="17">
        <v>0.3</v>
      </c>
      <c r="AG39" s="97"/>
      <c r="AH39" s="98">
        <v>2.1</v>
      </c>
    </row>
    <row r="40" spans="2:34" ht="15.75" thickBot="1" x14ac:dyDescent="0.3">
      <c r="B40" s="17" t="s">
        <v>76</v>
      </c>
      <c r="C40" s="99">
        <v>8.5</v>
      </c>
      <c r="D40" s="100">
        <v>8.4</v>
      </c>
      <c r="E40" s="100">
        <v>8.6999999999999993</v>
      </c>
      <c r="F40" s="100">
        <v>9</v>
      </c>
      <c r="G40" s="100">
        <v>8.6</v>
      </c>
      <c r="H40" s="100">
        <v>8.3000000000000007</v>
      </c>
      <c r="I40" s="100">
        <v>7.8</v>
      </c>
      <c r="J40" s="100">
        <v>9.3000000000000007</v>
      </c>
      <c r="K40" s="100">
        <v>7.9</v>
      </c>
      <c r="L40" s="100">
        <v>7.9</v>
      </c>
      <c r="M40" s="100">
        <v>5.5</v>
      </c>
      <c r="N40" s="100">
        <v>5.3</v>
      </c>
      <c r="O40" s="100">
        <v>7.3</v>
      </c>
      <c r="P40" s="100">
        <v>5.7</v>
      </c>
      <c r="Q40" s="100">
        <v>5.8</v>
      </c>
      <c r="R40" s="100">
        <v>5.7</v>
      </c>
      <c r="S40" s="100">
        <v>7.8</v>
      </c>
      <c r="T40" s="100">
        <v>7.2</v>
      </c>
      <c r="U40" s="100">
        <v>6.6</v>
      </c>
      <c r="V40" s="100">
        <v>3.5</v>
      </c>
      <c r="W40" s="100">
        <v>6</v>
      </c>
      <c r="X40" s="100">
        <v>5.0999999999999996</v>
      </c>
      <c r="Y40" s="100">
        <v>4.5999999999999996</v>
      </c>
      <c r="Z40" s="100">
        <v>3.7</v>
      </c>
      <c r="AA40" s="100">
        <v>5.0999999999999996</v>
      </c>
      <c r="AB40" s="100">
        <v>4.5</v>
      </c>
      <c r="AC40" s="100">
        <v>5.0999999999999996</v>
      </c>
      <c r="AD40" s="100">
        <v>4.2</v>
      </c>
      <c r="AE40" s="100">
        <v>3.3</v>
      </c>
      <c r="AF40" s="100">
        <v>2.2999999999999998</v>
      </c>
      <c r="AG40" s="100">
        <v>2.1</v>
      </c>
      <c r="AH40" s="101"/>
    </row>
    <row r="43" spans="2:34" x14ac:dyDescent="0.25">
      <c r="B43" s="67" t="s">
        <v>112</v>
      </c>
    </row>
  </sheetData>
  <mergeCells count="4">
    <mergeCell ref="B2:S2"/>
    <mergeCell ref="B4:S4"/>
    <mergeCell ref="B5:S5"/>
    <mergeCell ref="B6:S6"/>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55"/>
  <sheetViews>
    <sheetView workbookViewId="0"/>
  </sheetViews>
  <sheetFormatPr baseColWidth="10" defaultRowHeight="15" x14ac:dyDescent="0.25"/>
  <cols>
    <col min="4" max="4" width="12.85546875" customWidth="1"/>
  </cols>
  <sheetData>
    <row r="2" spans="2:13" ht="20.25" x14ac:dyDescent="0.3">
      <c r="B2" s="207" t="s">
        <v>113</v>
      </c>
      <c r="C2" s="207"/>
      <c r="D2" s="207"/>
      <c r="E2" s="207"/>
      <c r="F2" s="207"/>
      <c r="G2" s="207"/>
      <c r="H2" s="207"/>
      <c r="I2" s="207"/>
      <c r="J2" s="207"/>
      <c r="K2" s="207"/>
      <c r="L2" s="207"/>
      <c r="M2" s="1"/>
    </row>
    <row r="4" spans="2:13" ht="53.25" customHeight="1" x14ac:dyDescent="0.25">
      <c r="B4" s="200" t="s">
        <v>114</v>
      </c>
      <c r="C4" s="200"/>
      <c r="D4" s="200"/>
      <c r="E4" s="200"/>
      <c r="F4" s="200"/>
      <c r="G4" s="200"/>
      <c r="H4" s="200"/>
      <c r="I4" s="200"/>
      <c r="J4" s="200"/>
      <c r="K4" s="200"/>
      <c r="L4" s="200"/>
      <c r="M4" s="1"/>
    </row>
    <row r="5" spans="2:13" x14ac:dyDescent="0.25">
      <c r="B5" s="200"/>
      <c r="C5" s="200"/>
      <c r="D5" s="200"/>
      <c r="E5" s="200"/>
      <c r="F5" s="200"/>
      <c r="G5" s="200"/>
      <c r="H5" s="200"/>
      <c r="I5" s="200"/>
      <c r="J5" s="200"/>
      <c r="K5" s="200"/>
      <c r="L5" s="200"/>
      <c r="M5" s="1"/>
    </row>
    <row r="6" spans="2:13" ht="39.75" customHeight="1" x14ac:dyDescent="0.25">
      <c r="B6" s="200" t="s">
        <v>233</v>
      </c>
      <c r="C6" s="200"/>
      <c r="D6" s="200"/>
      <c r="E6" s="200"/>
      <c r="F6" s="200"/>
      <c r="G6" s="200"/>
      <c r="H6" s="200"/>
      <c r="I6" s="200"/>
      <c r="J6" s="200"/>
      <c r="K6" s="200"/>
      <c r="L6" s="200"/>
      <c r="M6" s="1"/>
    </row>
    <row r="8" spans="2:13" x14ac:dyDescent="0.25">
      <c r="B8" s="1"/>
      <c r="C8" s="102"/>
      <c r="D8" s="102"/>
      <c r="E8" s="102"/>
      <c r="F8" s="102"/>
      <c r="G8" s="102"/>
      <c r="H8" s="102"/>
      <c r="I8" s="102"/>
      <c r="J8" s="102"/>
      <c r="K8" s="102"/>
      <c r="L8" s="102"/>
      <c r="M8" s="102"/>
    </row>
    <row r="9" spans="2:13" x14ac:dyDescent="0.25">
      <c r="B9" s="1"/>
      <c r="C9" s="102"/>
      <c r="D9" s="102"/>
      <c r="E9" s="102"/>
      <c r="F9" s="102"/>
      <c r="G9" s="102"/>
      <c r="H9" s="102"/>
      <c r="I9" s="102"/>
      <c r="J9" s="102"/>
      <c r="K9" s="102"/>
      <c r="L9" s="102"/>
      <c r="M9" s="102"/>
    </row>
    <row r="10" spans="2:13" x14ac:dyDescent="0.25">
      <c r="B10" s="1"/>
      <c r="C10" s="102"/>
      <c r="D10" s="102"/>
      <c r="E10" s="102"/>
      <c r="F10" s="102"/>
      <c r="G10" s="102"/>
      <c r="H10" s="102"/>
      <c r="I10" s="102"/>
      <c r="J10" s="102"/>
      <c r="K10" s="102"/>
      <c r="L10" s="102"/>
      <c r="M10" s="102"/>
    </row>
    <row r="11" spans="2:13" x14ac:dyDescent="0.25">
      <c r="B11" s="1"/>
      <c r="C11" s="102"/>
      <c r="D11" s="102"/>
      <c r="E11" s="102"/>
      <c r="F11" s="102"/>
      <c r="G11" s="102"/>
      <c r="H11" s="102"/>
      <c r="I11" s="102"/>
      <c r="J11" s="102"/>
      <c r="K11" s="102"/>
      <c r="L11" s="102"/>
      <c r="M11" s="102"/>
    </row>
    <row r="12" spans="2:13" x14ac:dyDescent="0.25">
      <c r="B12" s="1"/>
      <c r="C12" s="102"/>
      <c r="D12" s="102"/>
      <c r="E12" s="102"/>
      <c r="F12" s="102"/>
      <c r="G12" s="102"/>
      <c r="H12" s="102"/>
      <c r="I12" s="102"/>
      <c r="J12" s="102"/>
      <c r="K12" s="102"/>
      <c r="L12" s="102"/>
      <c r="M12" s="102"/>
    </row>
    <row r="13" spans="2:13" x14ac:dyDescent="0.25">
      <c r="B13" s="1"/>
      <c r="C13" s="102"/>
      <c r="D13" s="102"/>
      <c r="E13" s="102"/>
      <c r="F13" s="102"/>
      <c r="G13" s="102"/>
      <c r="H13" s="102"/>
      <c r="I13" s="102"/>
      <c r="J13" s="102"/>
      <c r="K13" s="102"/>
      <c r="L13" s="102"/>
      <c r="M13" s="102"/>
    </row>
    <row r="14" spans="2:13" x14ac:dyDescent="0.25">
      <c r="B14" s="1"/>
      <c r="C14" s="102"/>
      <c r="D14" s="102"/>
      <c r="E14" s="102"/>
      <c r="F14" s="102"/>
      <c r="G14" s="102"/>
      <c r="H14" s="102"/>
      <c r="I14" s="102"/>
      <c r="J14" s="102"/>
      <c r="K14" s="102"/>
      <c r="L14" s="102"/>
      <c r="M14" s="102"/>
    </row>
    <row r="15" spans="2:13" x14ac:dyDescent="0.25">
      <c r="B15" s="1"/>
      <c r="C15" s="102"/>
      <c r="D15" s="102"/>
      <c r="E15" s="102"/>
      <c r="F15" s="102"/>
      <c r="G15" s="102"/>
      <c r="H15" s="102"/>
      <c r="I15" s="102"/>
      <c r="J15" s="102"/>
      <c r="K15" s="102"/>
      <c r="L15" s="102"/>
      <c r="M15" s="102"/>
    </row>
    <row r="16" spans="2:13" x14ac:dyDescent="0.25">
      <c r="B16" s="1"/>
      <c r="C16" s="102"/>
      <c r="D16" s="102"/>
      <c r="E16" s="102"/>
      <c r="F16" s="102"/>
      <c r="G16" s="102"/>
      <c r="H16" s="102"/>
      <c r="I16" s="102"/>
      <c r="J16" s="102"/>
      <c r="K16" s="102"/>
      <c r="L16" s="102"/>
      <c r="M16" s="102"/>
    </row>
    <row r="17" spans="2:13" x14ac:dyDescent="0.25">
      <c r="B17" s="1"/>
      <c r="C17" s="102"/>
      <c r="D17" s="102"/>
      <c r="E17" s="102"/>
      <c r="F17" s="102"/>
      <c r="G17" s="102"/>
      <c r="H17" s="102"/>
      <c r="I17" s="102"/>
      <c r="J17" s="102"/>
      <c r="K17" s="102"/>
      <c r="L17" s="102"/>
      <c r="M17" s="102"/>
    </row>
    <row r="18" spans="2:13" x14ac:dyDescent="0.25">
      <c r="B18" s="1"/>
      <c r="C18" s="102"/>
      <c r="D18" s="102"/>
      <c r="E18" s="102"/>
      <c r="F18" s="102"/>
      <c r="G18" s="102"/>
      <c r="H18" s="102"/>
      <c r="I18" s="102"/>
      <c r="J18" s="102"/>
      <c r="K18" s="102"/>
      <c r="L18" s="102"/>
      <c r="M18" s="102"/>
    </row>
    <row r="19" spans="2:13" x14ac:dyDescent="0.25">
      <c r="B19" s="1"/>
      <c r="C19" s="102"/>
      <c r="D19" s="102"/>
      <c r="E19" s="102"/>
      <c r="F19" s="102"/>
      <c r="G19" s="102"/>
      <c r="H19" s="102"/>
      <c r="I19" s="102"/>
      <c r="J19" s="102"/>
      <c r="K19" s="102"/>
      <c r="L19" s="102"/>
      <c r="M19" s="102"/>
    </row>
    <row r="20" spans="2:13" x14ac:dyDescent="0.25">
      <c r="B20" s="1"/>
      <c r="C20" s="102"/>
      <c r="D20" s="102"/>
      <c r="E20" s="102"/>
      <c r="F20" s="102"/>
      <c r="G20" s="102"/>
      <c r="H20" s="102"/>
      <c r="I20" s="102"/>
      <c r="J20" s="102"/>
      <c r="K20" s="102"/>
      <c r="L20" s="102"/>
      <c r="M20" s="102"/>
    </row>
    <row r="21" spans="2:13" x14ac:dyDescent="0.25">
      <c r="B21" s="1"/>
      <c r="C21" s="102"/>
      <c r="D21" s="102"/>
      <c r="E21" s="102"/>
      <c r="F21" s="102"/>
      <c r="G21" s="102"/>
      <c r="H21" s="102"/>
      <c r="I21" s="102"/>
      <c r="J21" s="102"/>
      <c r="K21" s="102"/>
      <c r="L21" s="102"/>
      <c r="M21" s="102"/>
    </row>
    <row r="22" spans="2:13" x14ac:dyDescent="0.25">
      <c r="B22" s="1"/>
      <c r="C22" s="102"/>
      <c r="D22" s="102"/>
      <c r="E22" s="102"/>
      <c r="F22" s="102"/>
      <c r="G22" s="102"/>
      <c r="H22" s="102"/>
      <c r="I22" s="102"/>
      <c r="J22" s="102"/>
      <c r="K22" s="102"/>
      <c r="L22" s="102"/>
      <c r="M22" s="102"/>
    </row>
    <row r="23" spans="2:13" x14ac:dyDescent="0.25">
      <c r="B23" s="36"/>
      <c r="C23" s="102"/>
      <c r="D23" s="102"/>
      <c r="E23" s="102"/>
      <c r="F23" s="102"/>
      <c r="G23" s="102"/>
      <c r="H23" s="102"/>
      <c r="I23" s="102"/>
      <c r="J23" s="102"/>
      <c r="K23" s="102"/>
      <c r="L23" s="102"/>
      <c r="M23" s="102"/>
    </row>
    <row r="24" spans="2:13" x14ac:dyDescent="0.25">
      <c r="B24" s="36"/>
      <c r="C24" s="102"/>
      <c r="D24" s="102"/>
      <c r="E24" s="102"/>
      <c r="F24" s="102"/>
      <c r="G24" s="102"/>
      <c r="H24" s="102"/>
      <c r="I24" s="102"/>
      <c r="J24" s="102"/>
      <c r="K24" s="102"/>
      <c r="L24" s="102"/>
      <c r="M24" s="102"/>
    </row>
    <row r="25" spans="2:13" x14ac:dyDescent="0.25">
      <c r="B25" s="36"/>
      <c r="C25" s="102"/>
      <c r="D25" s="102"/>
      <c r="E25" s="102"/>
      <c r="F25" s="102"/>
      <c r="G25" s="102"/>
      <c r="H25" s="102"/>
      <c r="I25" s="102"/>
      <c r="J25" s="102"/>
      <c r="K25" s="102"/>
      <c r="L25" s="102"/>
      <c r="M25" s="102"/>
    </row>
    <row r="26" spans="2:13" x14ac:dyDescent="0.25">
      <c r="B26" s="36"/>
      <c r="C26" s="102"/>
      <c r="D26" s="102"/>
      <c r="E26" s="102"/>
      <c r="F26" s="102"/>
      <c r="G26" s="102"/>
      <c r="H26" s="102"/>
      <c r="I26" s="102"/>
      <c r="J26" s="102"/>
      <c r="K26" s="102"/>
      <c r="L26" s="102"/>
      <c r="M26" s="102"/>
    </row>
    <row r="27" spans="2:13" x14ac:dyDescent="0.25">
      <c r="B27" s="36"/>
      <c r="C27" s="102"/>
      <c r="D27" s="102"/>
      <c r="E27" s="102"/>
      <c r="F27" s="102"/>
      <c r="G27" s="102"/>
      <c r="H27" s="102"/>
      <c r="I27" s="102"/>
      <c r="J27" s="102"/>
      <c r="K27" s="102"/>
      <c r="L27" s="102"/>
      <c r="M27" s="102"/>
    </row>
    <row r="28" spans="2:13" x14ac:dyDescent="0.25">
      <c r="B28" s="36"/>
      <c r="C28" s="102"/>
      <c r="D28" s="102"/>
      <c r="E28" s="102"/>
      <c r="F28" s="102"/>
      <c r="G28" s="102"/>
      <c r="H28" s="102"/>
      <c r="I28" s="102"/>
      <c r="J28" s="102"/>
      <c r="K28" s="102"/>
      <c r="L28" s="102"/>
      <c r="M28" s="102"/>
    </row>
    <row r="29" spans="2:13" x14ac:dyDescent="0.25">
      <c r="B29" s="36"/>
      <c r="C29" s="1"/>
      <c r="D29" s="1"/>
      <c r="E29" s="1"/>
      <c r="F29" s="1"/>
      <c r="G29" s="1"/>
      <c r="H29" s="1"/>
      <c r="I29" s="1"/>
      <c r="J29" s="36"/>
      <c r="K29" s="36"/>
      <c r="L29" s="36"/>
      <c r="M29" s="36"/>
    </row>
    <row r="30" spans="2:13" x14ac:dyDescent="0.25">
      <c r="B30" s="36"/>
      <c r="C30" s="1"/>
      <c r="D30" s="1"/>
      <c r="E30" s="1"/>
      <c r="F30" s="1"/>
      <c r="G30" s="1"/>
      <c r="H30" s="1"/>
      <c r="I30" s="1"/>
      <c r="J30" s="36"/>
      <c r="K30" s="36"/>
      <c r="L30" s="36"/>
      <c r="M30" s="36"/>
    </row>
    <row r="31" spans="2:13" x14ac:dyDescent="0.25">
      <c r="B31" s="1"/>
      <c r="C31" s="1"/>
      <c r="D31" s="1"/>
      <c r="E31" s="1"/>
      <c r="F31" s="1"/>
      <c r="G31" s="1"/>
      <c r="H31" s="1"/>
      <c r="I31" s="1"/>
      <c r="J31" s="36"/>
      <c r="K31" s="36"/>
      <c r="L31" s="36"/>
      <c r="M31" s="36"/>
    </row>
    <row r="32" spans="2:13" x14ac:dyDescent="0.25">
      <c r="B32" s="1"/>
      <c r="C32" s="1"/>
      <c r="D32" s="1"/>
      <c r="E32" s="1"/>
      <c r="F32" s="1"/>
      <c r="G32" s="1"/>
      <c r="H32" s="1"/>
      <c r="I32" s="1"/>
      <c r="J32" s="36"/>
      <c r="K32" s="36"/>
      <c r="L32" s="36"/>
      <c r="M32" s="36"/>
    </row>
    <row r="33" spans="2:13" ht="15.75" thickBot="1" x14ac:dyDescent="0.3">
      <c r="B33" s="1"/>
      <c r="C33" s="1"/>
      <c r="D33" s="1"/>
      <c r="E33" s="1"/>
      <c r="F33" s="1"/>
      <c r="G33" s="1"/>
      <c r="H33" s="1"/>
      <c r="I33" s="1"/>
      <c r="J33" s="36"/>
      <c r="K33" s="36"/>
      <c r="L33" s="36"/>
      <c r="M33" s="36"/>
    </row>
    <row r="34" spans="2:13" ht="15.75" thickBot="1" x14ac:dyDescent="0.3">
      <c r="B34" s="1"/>
      <c r="C34" s="103" t="s">
        <v>115</v>
      </c>
      <c r="D34" s="212" t="s">
        <v>116</v>
      </c>
      <c r="E34" s="212"/>
      <c r="F34" s="212"/>
      <c r="G34" s="213" t="s">
        <v>117</v>
      </c>
      <c r="H34" s="213"/>
      <c r="I34" s="213"/>
      <c r="J34" s="36"/>
      <c r="K34" s="36"/>
      <c r="L34" s="36"/>
      <c r="M34" s="36"/>
    </row>
    <row r="35" spans="2:13" ht="45.75" thickBot="1" x14ac:dyDescent="0.3">
      <c r="B35" s="1"/>
      <c r="C35" s="104" t="s">
        <v>118</v>
      </c>
      <c r="D35" s="105" t="s">
        <v>220</v>
      </c>
      <c r="E35" s="106" t="s">
        <v>221</v>
      </c>
      <c r="F35" s="107" t="s">
        <v>222</v>
      </c>
      <c r="G35" s="105" t="s">
        <v>223</v>
      </c>
      <c r="H35" s="106" t="s">
        <v>119</v>
      </c>
      <c r="I35" s="107" t="s">
        <v>120</v>
      </c>
      <c r="J35" s="36"/>
      <c r="K35" s="36"/>
      <c r="L35" s="36"/>
      <c r="M35" s="36"/>
    </row>
    <row r="36" spans="2:13" x14ac:dyDescent="0.25">
      <c r="B36" s="36">
        <v>1</v>
      </c>
      <c r="C36" s="108" t="s">
        <v>121</v>
      </c>
      <c r="D36" s="109" t="s">
        <v>122</v>
      </c>
      <c r="E36" s="76" t="s">
        <v>122</v>
      </c>
      <c r="F36" s="77"/>
      <c r="G36" s="109"/>
      <c r="H36" s="76" t="s">
        <v>122</v>
      </c>
      <c r="I36" s="77" t="s">
        <v>122</v>
      </c>
      <c r="J36" s="1"/>
      <c r="K36" s="36"/>
      <c r="L36" s="36"/>
      <c r="M36" s="36"/>
    </row>
    <row r="37" spans="2:13" x14ac:dyDescent="0.25">
      <c r="B37" s="36">
        <v>2</v>
      </c>
      <c r="C37" s="110" t="s">
        <v>123</v>
      </c>
      <c r="D37" s="111" t="s">
        <v>122</v>
      </c>
      <c r="E37" s="80" t="s">
        <v>122</v>
      </c>
      <c r="F37" s="81"/>
      <c r="G37" s="111"/>
      <c r="H37" s="80" t="s">
        <v>122</v>
      </c>
      <c r="I37" s="81" t="s">
        <v>122</v>
      </c>
      <c r="J37" s="1"/>
      <c r="K37" s="36"/>
      <c r="L37" s="36"/>
      <c r="M37" s="36"/>
    </row>
    <row r="38" spans="2:13" x14ac:dyDescent="0.25">
      <c r="B38" s="36">
        <v>3</v>
      </c>
      <c r="C38" s="110" t="s">
        <v>124</v>
      </c>
      <c r="D38" s="111"/>
      <c r="E38" s="80" t="s">
        <v>122</v>
      </c>
      <c r="F38" s="81" t="s">
        <v>122</v>
      </c>
      <c r="G38" s="111" t="s">
        <v>122</v>
      </c>
      <c r="H38" s="80"/>
      <c r="I38" s="81" t="s">
        <v>122</v>
      </c>
      <c r="J38" s="1"/>
      <c r="K38" s="36"/>
      <c r="L38" s="36"/>
      <c r="M38" s="36"/>
    </row>
    <row r="39" spans="2:13" x14ac:dyDescent="0.25">
      <c r="B39" s="36">
        <v>4</v>
      </c>
      <c r="C39" s="110" t="s">
        <v>125</v>
      </c>
      <c r="D39" s="111" t="s">
        <v>122</v>
      </c>
      <c r="E39" s="80" t="s">
        <v>122</v>
      </c>
      <c r="F39" s="81"/>
      <c r="G39" s="111"/>
      <c r="H39" s="80" t="s">
        <v>122</v>
      </c>
      <c r="I39" s="81" t="s">
        <v>122</v>
      </c>
      <c r="J39" s="1"/>
      <c r="K39" s="1"/>
      <c r="L39" s="1"/>
      <c r="M39" s="1"/>
    </row>
    <row r="40" spans="2:13" x14ac:dyDescent="0.25">
      <c r="B40" s="36">
        <v>5</v>
      </c>
      <c r="C40" s="110" t="s">
        <v>126</v>
      </c>
      <c r="D40" s="111"/>
      <c r="E40" s="80" t="s">
        <v>122</v>
      </c>
      <c r="F40" s="81" t="s">
        <v>122</v>
      </c>
      <c r="G40" s="111" t="s">
        <v>122</v>
      </c>
      <c r="H40" s="80"/>
      <c r="I40" s="81" t="s">
        <v>122</v>
      </c>
      <c r="J40" s="1"/>
      <c r="K40" s="1"/>
      <c r="L40" s="1"/>
      <c r="M40" s="1"/>
    </row>
    <row r="41" spans="2:13" x14ac:dyDescent="0.25">
      <c r="B41" s="36">
        <v>6</v>
      </c>
      <c r="C41" s="110" t="s">
        <v>127</v>
      </c>
      <c r="D41" s="111" t="s">
        <v>122</v>
      </c>
      <c r="E41" s="80" t="s">
        <v>122</v>
      </c>
      <c r="F41" s="81"/>
      <c r="G41" s="111"/>
      <c r="H41" s="80" t="s">
        <v>122</v>
      </c>
      <c r="I41" s="81" t="s">
        <v>122</v>
      </c>
      <c r="J41" s="1"/>
      <c r="K41" s="1"/>
      <c r="L41" s="1"/>
      <c r="M41" s="1"/>
    </row>
    <row r="42" spans="2:13" x14ac:dyDescent="0.25">
      <c r="B42" s="36">
        <v>7</v>
      </c>
      <c r="C42" s="110" t="s">
        <v>128</v>
      </c>
      <c r="D42" s="111"/>
      <c r="E42" s="80" t="s">
        <v>122</v>
      </c>
      <c r="F42" s="81" t="s">
        <v>122</v>
      </c>
      <c r="G42" s="111" t="s">
        <v>122</v>
      </c>
      <c r="H42" s="80"/>
      <c r="I42" s="81" t="s">
        <v>122</v>
      </c>
      <c r="J42" s="1"/>
      <c r="K42" s="1"/>
      <c r="L42" s="1"/>
      <c r="M42" s="1"/>
    </row>
    <row r="43" spans="2:13" x14ac:dyDescent="0.25">
      <c r="B43" s="36">
        <v>8</v>
      </c>
      <c r="C43" s="110" t="s">
        <v>129</v>
      </c>
      <c r="D43" s="111" t="s">
        <v>122</v>
      </c>
      <c r="E43" s="80" t="s">
        <v>122</v>
      </c>
      <c r="F43" s="81"/>
      <c r="G43" s="111"/>
      <c r="H43" s="80" t="s">
        <v>122</v>
      </c>
      <c r="I43" s="81" t="s">
        <v>122</v>
      </c>
      <c r="J43" s="1"/>
      <c r="K43" s="1"/>
      <c r="L43" s="1"/>
      <c r="M43" s="1"/>
    </row>
    <row r="44" spans="2:13" x14ac:dyDescent="0.25">
      <c r="B44" s="36">
        <v>9</v>
      </c>
      <c r="C44" s="110" t="s">
        <v>130</v>
      </c>
      <c r="D44" s="111" t="s">
        <v>122</v>
      </c>
      <c r="E44" s="80" t="s">
        <v>122</v>
      </c>
      <c r="F44" s="81"/>
      <c r="G44" s="111"/>
      <c r="H44" s="80" t="s">
        <v>122</v>
      </c>
      <c r="I44" s="81" t="s">
        <v>122</v>
      </c>
      <c r="J44" s="1"/>
      <c r="K44" s="1"/>
      <c r="L44" s="1"/>
      <c r="M44" s="1"/>
    </row>
    <row r="45" spans="2:13" x14ac:dyDescent="0.25">
      <c r="B45" s="36">
        <v>10</v>
      </c>
      <c r="C45" s="110" t="s">
        <v>131</v>
      </c>
      <c r="D45" s="111" t="s">
        <v>122</v>
      </c>
      <c r="E45" s="80"/>
      <c r="F45" s="81" t="s">
        <v>122</v>
      </c>
      <c r="G45" s="111" t="s">
        <v>122</v>
      </c>
      <c r="H45" s="80"/>
      <c r="I45" s="81" t="s">
        <v>122</v>
      </c>
      <c r="J45" s="1"/>
      <c r="K45" s="1"/>
      <c r="L45" s="1"/>
      <c r="M45" s="1"/>
    </row>
    <row r="46" spans="2:13" x14ac:dyDescent="0.25">
      <c r="B46" s="36">
        <v>11</v>
      </c>
      <c r="C46" s="110" t="s">
        <v>132</v>
      </c>
      <c r="D46" s="111" t="s">
        <v>122</v>
      </c>
      <c r="E46" s="80" t="s">
        <v>122</v>
      </c>
      <c r="F46" s="81"/>
      <c r="G46" s="111"/>
      <c r="H46" s="80" t="s">
        <v>122</v>
      </c>
      <c r="I46" s="81" t="s">
        <v>122</v>
      </c>
      <c r="J46" s="1"/>
      <c r="K46" s="1"/>
      <c r="L46" s="1"/>
      <c r="M46" s="1"/>
    </row>
    <row r="47" spans="2:13" x14ac:dyDescent="0.25">
      <c r="B47" s="36">
        <v>12</v>
      </c>
      <c r="C47" s="110" t="s">
        <v>133</v>
      </c>
      <c r="D47" s="111" t="s">
        <v>122</v>
      </c>
      <c r="E47" s="80" t="s">
        <v>122</v>
      </c>
      <c r="F47" s="81"/>
      <c r="G47" s="111"/>
      <c r="H47" s="80" t="s">
        <v>122</v>
      </c>
      <c r="I47" s="81" t="s">
        <v>122</v>
      </c>
      <c r="J47" s="1"/>
      <c r="K47" s="1"/>
      <c r="L47" s="1"/>
      <c r="M47" s="1"/>
    </row>
    <row r="48" spans="2:13" x14ac:dyDescent="0.25">
      <c r="B48" s="36">
        <v>13</v>
      </c>
      <c r="C48" s="110" t="s">
        <v>134</v>
      </c>
      <c r="D48" s="111"/>
      <c r="E48" s="80" t="s">
        <v>122</v>
      </c>
      <c r="F48" s="81" t="s">
        <v>122</v>
      </c>
      <c r="G48" s="111"/>
      <c r="H48" s="80" t="s">
        <v>122</v>
      </c>
      <c r="I48" s="81" t="s">
        <v>122</v>
      </c>
      <c r="J48" s="1"/>
      <c r="K48" s="1"/>
      <c r="L48" s="1"/>
      <c r="M48" s="1"/>
    </row>
    <row r="49" spans="2:13" x14ac:dyDescent="0.25">
      <c r="B49" s="36">
        <v>14</v>
      </c>
      <c r="C49" s="110" t="s">
        <v>135</v>
      </c>
      <c r="D49" s="111" t="s">
        <v>122</v>
      </c>
      <c r="E49" s="80"/>
      <c r="F49" s="81" t="s">
        <v>122</v>
      </c>
      <c r="G49" s="111" t="s">
        <v>122</v>
      </c>
      <c r="H49" s="80"/>
      <c r="I49" s="81" t="s">
        <v>122</v>
      </c>
      <c r="J49" s="1"/>
      <c r="K49" s="1"/>
      <c r="L49" s="1"/>
      <c r="M49" s="1"/>
    </row>
    <row r="50" spans="2:13" x14ac:dyDescent="0.25">
      <c r="B50" s="36">
        <v>15</v>
      </c>
      <c r="C50" s="110" t="s">
        <v>136</v>
      </c>
      <c r="D50" s="111"/>
      <c r="E50" s="80" t="s">
        <v>122</v>
      </c>
      <c r="F50" s="81" t="s">
        <v>122</v>
      </c>
      <c r="G50" s="111"/>
      <c r="H50" s="80" t="s">
        <v>122</v>
      </c>
      <c r="I50" s="81" t="s">
        <v>122</v>
      </c>
    </row>
    <row r="51" spans="2:13" x14ac:dyDescent="0.25">
      <c r="B51" s="36">
        <v>16</v>
      </c>
      <c r="C51" s="110" t="s">
        <v>137</v>
      </c>
      <c r="D51" s="111" t="s">
        <v>122</v>
      </c>
      <c r="E51" s="80"/>
      <c r="F51" s="81" t="s">
        <v>122</v>
      </c>
      <c r="G51" s="111" t="s">
        <v>122</v>
      </c>
      <c r="H51" s="80"/>
      <c r="I51" s="81" t="s">
        <v>122</v>
      </c>
    </row>
    <row r="52" spans="2:13" x14ac:dyDescent="0.25">
      <c r="B52" s="36">
        <v>17</v>
      </c>
      <c r="C52" s="110" t="s">
        <v>138</v>
      </c>
      <c r="D52" s="111"/>
      <c r="E52" s="80" t="s">
        <v>122</v>
      </c>
      <c r="F52" s="81" t="s">
        <v>122</v>
      </c>
      <c r="G52" s="111"/>
      <c r="H52" s="80" t="s">
        <v>122</v>
      </c>
      <c r="I52" s="81" t="s">
        <v>122</v>
      </c>
    </row>
    <row r="53" spans="2:13" x14ac:dyDescent="0.25">
      <c r="B53" s="36">
        <v>18</v>
      </c>
      <c r="C53" s="110" t="s">
        <v>139</v>
      </c>
      <c r="D53" s="111"/>
      <c r="E53" s="80" t="s">
        <v>122</v>
      </c>
      <c r="F53" s="81" t="s">
        <v>122</v>
      </c>
      <c r="G53" s="111"/>
      <c r="H53" s="80" t="s">
        <v>122</v>
      </c>
      <c r="I53" s="81" t="s">
        <v>122</v>
      </c>
    </row>
    <row r="54" spans="2:13" x14ac:dyDescent="0.25">
      <c r="B54" s="36">
        <v>19</v>
      </c>
      <c r="C54" s="110" t="s">
        <v>140</v>
      </c>
      <c r="D54" s="111"/>
      <c r="E54" s="80" t="s">
        <v>122</v>
      </c>
      <c r="F54" s="81" t="s">
        <v>122</v>
      </c>
      <c r="G54" s="111"/>
      <c r="H54" s="80" t="s">
        <v>122</v>
      </c>
      <c r="I54" s="81" t="s">
        <v>122</v>
      </c>
    </row>
    <row r="55" spans="2:13" ht="15.75" thickBot="1" x14ac:dyDescent="0.3">
      <c r="B55" s="36">
        <v>20</v>
      </c>
      <c r="C55" s="112" t="s">
        <v>141</v>
      </c>
      <c r="D55" s="113" t="s">
        <v>122</v>
      </c>
      <c r="E55" s="84"/>
      <c r="F55" s="85" t="s">
        <v>122</v>
      </c>
      <c r="G55" s="113" t="s">
        <v>122</v>
      </c>
      <c r="H55" s="84"/>
      <c r="I55" s="85" t="s">
        <v>122</v>
      </c>
    </row>
  </sheetData>
  <mergeCells count="6">
    <mergeCell ref="B2:L2"/>
    <mergeCell ref="B4:L4"/>
    <mergeCell ref="B5:L5"/>
    <mergeCell ref="B6:L6"/>
    <mergeCell ref="D34:F34"/>
    <mergeCell ref="G34:I34"/>
  </mergeCells>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L29"/>
  <sheetViews>
    <sheetView workbookViewId="0"/>
  </sheetViews>
  <sheetFormatPr baseColWidth="10" defaultRowHeight="15" x14ac:dyDescent="0.25"/>
  <sheetData>
    <row r="2" spans="3:12" ht="20.25" x14ac:dyDescent="0.3">
      <c r="C2" s="207" t="s">
        <v>142</v>
      </c>
      <c r="D2" s="207"/>
      <c r="E2" s="207"/>
      <c r="F2" s="207"/>
      <c r="G2" s="207"/>
      <c r="H2" s="207"/>
      <c r="I2" s="207"/>
      <c r="J2" s="207"/>
      <c r="K2" s="207"/>
      <c r="L2" s="207"/>
    </row>
    <row r="4" spans="3:12" ht="110.25" customHeight="1" x14ac:dyDescent="0.25">
      <c r="C4" s="200" t="s">
        <v>234</v>
      </c>
      <c r="D4" s="200"/>
      <c r="E4" s="200"/>
      <c r="F4" s="200"/>
      <c r="G4" s="200"/>
      <c r="H4" s="200"/>
      <c r="I4" s="200"/>
      <c r="J4" s="200"/>
      <c r="K4" s="200"/>
      <c r="L4" s="200"/>
    </row>
    <row r="5" spans="3:12" x14ac:dyDescent="0.25">
      <c r="C5" s="200"/>
      <c r="D5" s="200"/>
      <c r="E5" s="200"/>
      <c r="F5" s="200"/>
      <c r="G5" s="200"/>
      <c r="H5" s="200"/>
      <c r="I5" s="200"/>
      <c r="J5" s="200"/>
      <c r="K5" s="200"/>
      <c r="L5" s="200"/>
    </row>
    <row r="6" spans="3:12" ht="51" customHeight="1" x14ac:dyDescent="0.25">
      <c r="C6" s="200" t="s">
        <v>143</v>
      </c>
      <c r="D6" s="200"/>
      <c r="E6" s="200"/>
      <c r="F6" s="200"/>
      <c r="G6" s="200"/>
      <c r="H6" s="200"/>
      <c r="I6" s="200"/>
      <c r="J6" s="200"/>
      <c r="K6" s="200"/>
      <c r="L6" s="200"/>
    </row>
    <row r="7" spans="3:12" ht="15.75" thickBot="1" x14ac:dyDescent="0.3">
      <c r="C7" s="36"/>
      <c r="D7" s="36"/>
      <c r="E7" s="36"/>
      <c r="F7" s="36"/>
      <c r="G7" s="36"/>
      <c r="H7" s="36"/>
      <c r="I7" s="1"/>
      <c r="J7" s="1"/>
      <c r="K7" s="1"/>
      <c r="L7" s="1"/>
    </row>
    <row r="8" spans="3:12" ht="15.75" thickBot="1" x14ac:dyDescent="0.3">
      <c r="C8" s="214" t="s">
        <v>96</v>
      </c>
      <c r="D8" s="114" t="s">
        <v>93</v>
      </c>
      <c r="E8" s="215" t="s">
        <v>144</v>
      </c>
      <c r="F8" s="215"/>
      <c r="G8" s="215"/>
      <c r="H8" s="215"/>
      <c r="I8" s="215" t="s">
        <v>144</v>
      </c>
      <c r="J8" s="215"/>
      <c r="K8" s="215"/>
      <c r="L8" s="215"/>
    </row>
    <row r="9" spans="3:12" ht="15.75" thickBot="1" x14ac:dyDescent="0.3">
      <c r="C9" s="214"/>
      <c r="D9" s="115" t="s">
        <v>145</v>
      </c>
      <c r="E9" s="216" t="s">
        <v>146</v>
      </c>
      <c r="F9" s="216"/>
      <c r="G9" s="216"/>
      <c r="H9" s="216"/>
      <c r="I9" s="216" t="s">
        <v>147</v>
      </c>
      <c r="J9" s="216"/>
      <c r="K9" s="216"/>
      <c r="L9" s="216"/>
    </row>
    <row r="10" spans="3:12" x14ac:dyDescent="0.25">
      <c r="C10" s="116" t="s">
        <v>24</v>
      </c>
      <c r="D10" s="117">
        <v>6</v>
      </c>
      <c r="E10" s="118"/>
      <c r="F10" s="119"/>
      <c r="G10" s="119"/>
      <c r="H10" s="120"/>
      <c r="I10" s="118"/>
      <c r="J10" s="119"/>
      <c r="K10" s="119"/>
      <c r="L10" s="120"/>
    </row>
    <row r="11" spans="3:12" x14ac:dyDescent="0.25">
      <c r="C11" s="116" t="s">
        <v>148</v>
      </c>
      <c r="D11" s="117">
        <v>6</v>
      </c>
      <c r="E11" s="118"/>
      <c r="F11" s="119"/>
      <c r="G11" s="119"/>
      <c r="H11" s="120"/>
      <c r="I11" s="118"/>
      <c r="J11" s="119"/>
      <c r="K11" s="119"/>
      <c r="L11" s="120"/>
    </row>
    <row r="12" spans="3:12" x14ac:dyDescent="0.25">
      <c r="C12" s="116" t="s">
        <v>26</v>
      </c>
      <c r="D12" s="117">
        <v>6</v>
      </c>
      <c r="E12" s="118"/>
      <c r="F12" s="119"/>
      <c r="G12" s="119"/>
      <c r="H12" s="120"/>
      <c r="I12" s="118"/>
      <c r="J12" s="119"/>
      <c r="K12" s="119"/>
      <c r="L12" s="120"/>
    </row>
    <row r="13" spans="3:12" x14ac:dyDescent="0.25">
      <c r="C13" s="116" t="s">
        <v>27</v>
      </c>
      <c r="D13" s="117">
        <v>6</v>
      </c>
      <c r="E13" s="118"/>
      <c r="F13" s="119"/>
      <c r="G13" s="119"/>
      <c r="H13" s="120"/>
      <c r="I13" s="118"/>
      <c r="J13" s="119"/>
      <c r="K13" s="119"/>
      <c r="L13" s="120"/>
    </row>
    <row r="14" spans="3:12" x14ac:dyDescent="0.25">
      <c r="C14" s="116" t="s">
        <v>28</v>
      </c>
      <c r="D14" s="117">
        <v>4</v>
      </c>
      <c r="E14" s="118"/>
      <c r="F14" s="119"/>
      <c r="G14" s="119"/>
      <c r="H14" s="120"/>
      <c r="I14" s="118"/>
      <c r="J14" s="119"/>
      <c r="K14" s="119"/>
      <c r="L14" s="120"/>
    </row>
    <row r="15" spans="3:12" x14ac:dyDescent="0.25">
      <c r="C15" s="116" t="s">
        <v>29</v>
      </c>
      <c r="D15" s="117">
        <v>4</v>
      </c>
      <c r="E15" s="118"/>
      <c r="F15" s="119"/>
      <c r="G15" s="119"/>
      <c r="H15" s="120"/>
      <c r="I15" s="118"/>
      <c r="J15" s="119"/>
      <c r="K15" s="119"/>
      <c r="L15" s="120"/>
    </row>
    <row r="16" spans="3:12" x14ac:dyDescent="0.25">
      <c r="C16" s="116" t="s">
        <v>30</v>
      </c>
      <c r="D16" s="117">
        <v>4</v>
      </c>
      <c r="E16" s="118"/>
      <c r="F16" s="119"/>
      <c r="G16" s="119"/>
      <c r="H16" s="120"/>
      <c r="I16" s="118"/>
      <c r="J16" s="119"/>
      <c r="K16" s="119"/>
      <c r="L16" s="120"/>
    </row>
    <row r="17" spans="3:12" x14ac:dyDescent="0.25">
      <c r="C17" s="116" t="s">
        <v>31</v>
      </c>
      <c r="D17" s="121">
        <v>4</v>
      </c>
      <c r="E17" s="116" t="s">
        <v>24</v>
      </c>
      <c r="F17" s="122">
        <v>1</v>
      </c>
      <c r="G17" s="119"/>
      <c r="H17" s="120"/>
      <c r="I17" s="116" t="s">
        <v>24</v>
      </c>
      <c r="J17" s="122">
        <v>0.25</v>
      </c>
      <c r="K17" s="119"/>
      <c r="L17" s="120"/>
    </row>
    <row r="18" spans="3:12" x14ac:dyDescent="0.25">
      <c r="C18" s="116" t="s">
        <v>32</v>
      </c>
      <c r="D18" s="121">
        <v>2</v>
      </c>
      <c r="E18" s="116" t="s">
        <v>24</v>
      </c>
      <c r="F18" s="122">
        <v>1</v>
      </c>
      <c r="G18" s="123" t="s">
        <v>29</v>
      </c>
      <c r="H18" s="121">
        <v>2</v>
      </c>
      <c r="I18" s="116" t="s">
        <v>24</v>
      </c>
      <c r="J18" s="122">
        <v>0.5</v>
      </c>
      <c r="K18" s="123" t="s">
        <v>29</v>
      </c>
      <c r="L18" s="121">
        <v>1</v>
      </c>
    </row>
    <row r="19" spans="3:12" x14ac:dyDescent="0.25">
      <c r="C19" s="116" t="s">
        <v>33</v>
      </c>
      <c r="D19" s="121">
        <v>2</v>
      </c>
      <c r="E19" s="116" t="s">
        <v>30</v>
      </c>
      <c r="F19" s="124">
        <v>2</v>
      </c>
      <c r="G19" s="119"/>
      <c r="H19" s="120"/>
      <c r="I19" s="116" t="s">
        <v>30</v>
      </c>
      <c r="J19" s="124">
        <v>1</v>
      </c>
      <c r="K19" s="119"/>
      <c r="L19" s="120"/>
    </row>
    <row r="20" spans="3:12" x14ac:dyDescent="0.25">
      <c r="C20" s="116" t="s">
        <v>34</v>
      </c>
      <c r="D20" s="121">
        <v>2</v>
      </c>
      <c r="E20" s="116" t="s">
        <v>28</v>
      </c>
      <c r="F20" s="124">
        <v>2</v>
      </c>
      <c r="G20" s="119"/>
      <c r="H20" s="120"/>
      <c r="I20" s="116" t="s">
        <v>28</v>
      </c>
      <c r="J20" s="124">
        <v>1</v>
      </c>
      <c r="K20" s="119"/>
      <c r="L20" s="120"/>
    </row>
    <row r="21" spans="3:12" x14ac:dyDescent="0.25">
      <c r="C21" s="116" t="s">
        <v>35</v>
      </c>
      <c r="D21" s="121">
        <v>3</v>
      </c>
      <c r="E21" s="116" t="s">
        <v>26</v>
      </c>
      <c r="F21" s="124">
        <v>0.75</v>
      </c>
      <c r="G21" s="119"/>
      <c r="H21" s="120"/>
      <c r="I21" s="116" t="s">
        <v>26</v>
      </c>
      <c r="J21" s="124">
        <v>0.25</v>
      </c>
      <c r="K21" s="119"/>
      <c r="L21" s="120"/>
    </row>
    <row r="22" spans="3:12" x14ac:dyDescent="0.25">
      <c r="C22" s="116" t="s">
        <v>36</v>
      </c>
      <c r="D22" s="121">
        <v>3</v>
      </c>
      <c r="E22" s="116" t="s">
        <v>31</v>
      </c>
      <c r="F22" s="124">
        <v>1.5</v>
      </c>
      <c r="G22" s="123" t="s">
        <v>27</v>
      </c>
      <c r="H22" s="121">
        <v>3</v>
      </c>
      <c r="I22" s="116" t="s">
        <v>31</v>
      </c>
      <c r="J22" s="124">
        <v>0.5</v>
      </c>
      <c r="K22" s="123" t="s">
        <v>27</v>
      </c>
      <c r="L22" s="121">
        <v>1</v>
      </c>
    </row>
    <row r="23" spans="3:12" x14ac:dyDescent="0.25">
      <c r="C23" s="116" t="s">
        <v>37</v>
      </c>
      <c r="D23" s="121">
        <v>1</v>
      </c>
      <c r="E23" s="116" t="s">
        <v>34</v>
      </c>
      <c r="F23" s="124">
        <v>1</v>
      </c>
      <c r="G23" s="119"/>
      <c r="H23" s="120"/>
      <c r="I23" s="116" t="s">
        <v>34</v>
      </c>
      <c r="J23" s="124">
        <v>1</v>
      </c>
      <c r="K23" s="119"/>
      <c r="L23" s="120"/>
    </row>
    <row r="24" spans="3:12" x14ac:dyDescent="0.25">
      <c r="C24" s="116" t="s">
        <v>38</v>
      </c>
      <c r="D24" s="121">
        <v>2</v>
      </c>
      <c r="E24" s="118"/>
      <c r="F24" s="119"/>
      <c r="G24" s="119"/>
      <c r="H24" s="120"/>
      <c r="I24" s="118"/>
      <c r="J24" s="119"/>
      <c r="K24" s="119"/>
      <c r="L24" s="120"/>
    </row>
    <row r="25" spans="3:12" x14ac:dyDescent="0.25">
      <c r="C25" s="116" t="s">
        <v>39</v>
      </c>
      <c r="D25" s="121">
        <v>2</v>
      </c>
      <c r="E25" s="116" t="s">
        <v>24</v>
      </c>
      <c r="F25" s="124">
        <v>1</v>
      </c>
      <c r="G25" s="119"/>
      <c r="H25" s="120"/>
      <c r="I25" s="116" t="s">
        <v>24</v>
      </c>
      <c r="J25" s="124">
        <v>0.5</v>
      </c>
      <c r="K25" s="119"/>
      <c r="L25" s="120"/>
    </row>
    <row r="26" spans="3:12" x14ac:dyDescent="0.25">
      <c r="C26" s="116" t="s">
        <v>40</v>
      </c>
      <c r="D26" s="121">
        <v>1</v>
      </c>
      <c r="E26" s="116" t="s">
        <v>27</v>
      </c>
      <c r="F26" s="124">
        <v>0.5</v>
      </c>
      <c r="G26" s="123" t="s">
        <v>32</v>
      </c>
      <c r="H26" s="121">
        <v>0.5</v>
      </c>
      <c r="I26" s="116" t="s">
        <v>27</v>
      </c>
      <c r="J26" s="124">
        <v>0.5</v>
      </c>
      <c r="K26" s="123" t="s">
        <v>32</v>
      </c>
      <c r="L26" s="121">
        <v>0.5</v>
      </c>
    </row>
    <row r="27" spans="3:12" x14ac:dyDescent="0.25">
      <c r="C27" s="116" t="s">
        <v>41</v>
      </c>
      <c r="D27" s="121">
        <v>1</v>
      </c>
      <c r="E27" s="116" t="s">
        <v>31</v>
      </c>
      <c r="F27" s="124">
        <v>1.5</v>
      </c>
      <c r="G27" s="119"/>
      <c r="H27" s="120"/>
      <c r="I27" s="116" t="s">
        <v>31</v>
      </c>
      <c r="J27" s="124">
        <v>1.5</v>
      </c>
      <c r="K27" s="119"/>
      <c r="L27" s="120"/>
    </row>
    <row r="28" spans="3:12" x14ac:dyDescent="0.25">
      <c r="C28" s="116" t="s">
        <v>42</v>
      </c>
      <c r="D28" s="121">
        <v>0.5</v>
      </c>
      <c r="E28" s="118"/>
      <c r="F28" s="119"/>
      <c r="G28" s="119"/>
      <c r="H28" s="120"/>
      <c r="I28" s="118"/>
      <c r="J28" s="119"/>
      <c r="K28" s="119"/>
      <c r="L28" s="120"/>
    </row>
    <row r="29" spans="3:12" ht="15.75" thickBot="1" x14ac:dyDescent="0.3">
      <c r="C29" s="125" t="s">
        <v>43</v>
      </c>
      <c r="D29" s="126">
        <v>0</v>
      </c>
      <c r="E29" s="127"/>
      <c r="F29" s="128"/>
      <c r="G29" s="128"/>
      <c r="H29" s="129"/>
      <c r="I29" s="127"/>
      <c r="J29" s="128"/>
      <c r="K29" s="128"/>
      <c r="L29" s="129"/>
    </row>
  </sheetData>
  <mergeCells count="9">
    <mergeCell ref="C2:L2"/>
    <mergeCell ref="C4:L4"/>
    <mergeCell ref="C5:L5"/>
    <mergeCell ref="C6:L6"/>
    <mergeCell ref="C8:C9"/>
    <mergeCell ref="E8:H8"/>
    <mergeCell ref="I8:L8"/>
    <mergeCell ref="E9:H9"/>
    <mergeCell ref="I9:L9"/>
  </mergeCells>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81"/>
  <sheetViews>
    <sheetView workbookViewId="0"/>
  </sheetViews>
  <sheetFormatPr baseColWidth="10" defaultRowHeight="15" x14ac:dyDescent="0.25"/>
  <cols>
    <col min="2" max="2" width="12" customWidth="1"/>
    <col min="3" max="3" width="7" bestFit="1" customWidth="1"/>
    <col min="4" max="4" width="5.28515625" bestFit="1" customWidth="1"/>
    <col min="5" max="5" width="5.5703125" bestFit="1" customWidth="1"/>
    <col min="6" max="6" width="8.140625" bestFit="1" customWidth="1"/>
    <col min="7" max="7" width="7" bestFit="1" customWidth="1"/>
    <col min="8" max="8" width="6" bestFit="1" customWidth="1"/>
    <col min="9" max="9" width="12.140625" bestFit="1" customWidth="1"/>
    <col min="10" max="10" width="7" bestFit="1" customWidth="1"/>
    <col min="11" max="11" width="8.5703125" bestFit="1" customWidth="1"/>
    <col min="12" max="12" width="11.140625" bestFit="1" customWidth="1"/>
    <col min="13" max="13" width="10.140625" bestFit="1" customWidth="1"/>
    <col min="14" max="14" width="14.7109375" bestFit="1" customWidth="1"/>
    <col min="15" max="15" width="7" bestFit="1" customWidth="1"/>
    <col min="16" max="16" width="9.5703125" customWidth="1"/>
    <col min="17" max="17" width="8" customWidth="1"/>
    <col min="18" max="18" width="6.42578125" customWidth="1"/>
    <col min="19" max="19" width="9.140625" customWidth="1"/>
    <col min="20" max="20" width="8.42578125" customWidth="1"/>
    <col min="21" max="21" width="7.42578125" customWidth="1"/>
  </cols>
  <sheetData>
    <row r="2" spans="2:22" ht="20.25" x14ac:dyDescent="0.3">
      <c r="B2" s="1"/>
      <c r="C2" s="225" t="s">
        <v>149</v>
      </c>
      <c r="D2" s="225"/>
      <c r="E2" s="225"/>
      <c r="F2" s="225"/>
      <c r="G2" s="225"/>
      <c r="H2" s="225"/>
      <c r="I2" s="225"/>
      <c r="J2" s="225"/>
      <c r="K2" s="225"/>
      <c r="L2" s="225"/>
      <c r="M2" s="225"/>
      <c r="N2" s="225"/>
      <c r="O2" s="225"/>
      <c r="P2" s="225"/>
      <c r="Q2" s="225"/>
      <c r="R2" s="225"/>
      <c r="S2" s="225"/>
      <c r="T2" s="225"/>
      <c r="U2" s="225"/>
      <c r="V2" s="225"/>
    </row>
    <row r="4" spans="2:22" ht="86.25" customHeight="1" x14ac:dyDescent="0.25">
      <c r="B4" s="1"/>
      <c r="C4" s="200" t="s">
        <v>235</v>
      </c>
      <c r="D4" s="200"/>
      <c r="E4" s="200"/>
      <c r="F4" s="200"/>
      <c r="G4" s="200"/>
      <c r="H4" s="200"/>
      <c r="I4" s="200"/>
      <c r="J4" s="200"/>
      <c r="K4" s="200"/>
      <c r="L4" s="200"/>
      <c r="M4" s="200"/>
      <c r="N4" s="200"/>
      <c r="O4" s="200"/>
      <c r="P4" s="200"/>
      <c r="Q4" s="200"/>
      <c r="R4" s="200"/>
      <c r="S4" s="200"/>
      <c r="T4" s="200"/>
      <c r="U4" s="200"/>
      <c r="V4" s="200"/>
    </row>
    <row r="5" spans="2:22" ht="81.75" customHeight="1" x14ac:dyDescent="0.25">
      <c r="B5" s="1"/>
      <c r="C5" s="200" t="s">
        <v>150</v>
      </c>
      <c r="D5" s="200"/>
      <c r="E5" s="200"/>
      <c r="F5" s="200"/>
      <c r="G5" s="200"/>
      <c r="H5" s="200"/>
      <c r="I5" s="200"/>
      <c r="J5" s="200"/>
      <c r="K5" s="200"/>
      <c r="L5" s="200"/>
      <c r="M5" s="200"/>
      <c r="N5" s="200"/>
      <c r="O5" s="200"/>
      <c r="P5" s="200"/>
      <c r="Q5" s="200"/>
      <c r="R5" s="200"/>
      <c r="S5" s="200"/>
      <c r="T5" s="200"/>
      <c r="U5" s="200"/>
      <c r="V5" s="200"/>
    </row>
    <row r="6" spans="2:22" ht="15.75" thickBot="1" x14ac:dyDescent="0.3"/>
    <row r="7" spans="2:22" ht="15.75" thickBot="1" x14ac:dyDescent="0.3">
      <c r="B7" s="226" t="s">
        <v>206</v>
      </c>
      <c r="C7" s="227"/>
      <c r="D7" s="227"/>
      <c r="E7" s="227"/>
      <c r="F7" s="228"/>
      <c r="G7" s="235" t="s">
        <v>205</v>
      </c>
      <c r="H7" s="236"/>
      <c r="I7" s="236"/>
      <c r="J7" s="236"/>
      <c r="K7" s="236"/>
      <c r="L7" s="236"/>
      <c r="M7" s="236"/>
      <c r="N7" s="236"/>
      <c r="O7" s="237"/>
      <c r="P7" s="229" t="s">
        <v>190</v>
      </c>
      <c r="Q7" s="230"/>
      <c r="R7" s="231"/>
      <c r="S7" s="232" t="s">
        <v>191</v>
      </c>
      <c r="T7" s="233"/>
      <c r="U7" s="234"/>
      <c r="V7" s="150"/>
    </row>
    <row r="8" spans="2:22" ht="174" thickBot="1" x14ac:dyDescent="0.3">
      <c r="B8" s="147"/>
      <c r="C8" s="151" t="s">
        <v>192</v>
      </c>
      <c r="D8" s="151" t="s">
        <v>193</v>
      </c>
      <c r="E8" s="151" t="s">
        <v>194</v>
      </c>
      <c r="F8" s="151" t="s">
        <v>195</v>
      </c>
      <c r="G8" s="149" t="s">
        <v>31</v>
      </c>
      <c r="H8" s="189" t="s">
        <v>34</v>
      </c>
      <c r="I8" s="152" t="s">
        <v>32</v>
      </c>
      <c r="J8" s="152" t="s">
        <v>27</v>
      </c>
      <c r="K8" s="152" t="s">
        <v>28</v>
      </c>
      <c r="L8" s="152" t="s">
        <v>26</v>
      </c>
      <c r="M8" s="152" t="s">
        <v>29</v>
      </c>
      <c r="N8" s="152" t="s">
        <v>24</v>
      </c>
      <c r="O8" s="153" t="s">
        <v>30</v>
      </c>
      <c r="P8" s="154" t="s">
        <v>196</v>
      </c>
      <c r="Q8" s="155" t="s">
        <v>197</v>
      </c>
      <c r="R8" s="148" t="s">
        <v>198</v>
      </c>
      <c r="S8" s="148" t="s">
        <v>199</v>
      </c>
      <c r="T8" s="156" t="s">
        <v>200</v>
      </c>
      <c r="U8" s="148" t="s">
        <v>198</v>
      </c>
      <c r="V8" s="150"/>
    </row>
    <row r="9" spans="2:22" x14ac:dyDescent="0.25">
      <c r="B9" s="171" t="s">
        <v>24</v>
      </c>
      <c r="C9" s="177">
        <v>883.2</v>
      </c>
      <c r="D9" s="192">
        <v>6</v>
      </c>
      <c r="E9" s="192">
        <f>D9*10</f>
        <v>60</v>
      </c>
      <c r="F9" s="183">
        <f>C9/E9</f>
        <v>14.72</v>
      </c>
      <c r="G9" s="177"/>
      <c r="H9" s="192"/>
      <c r="I9" s="192"/>
      <c r="J9" s="192"/>
      <c r="K9" s="192"/>
      <c r="L9" s="192"/>
      <c r="M9" s="192"/>
      <c r="N9" s="192">
        <f>SUM(C9,N16,N17,N24)</f>
        <v>1931.8</v>
      </c>
      <c r="O9" s="183"/>
      <c r="P9" s="186">
        <f>N9</f>
        <v>1931.8</v>
      </c>
      <c r="Q9" s="182">
        <f>P9/E9</f>
        <v>32.196666666666665</v>
      </c>
      <c r="R9" s="183">
        <v>33</v>
      </c>
      <c r="S9" s="186">
        <f>P9*32</f>
        <v>61817.599999999999</v>
      </c>
      <c r="T9" s="182">
        <f>S9/E9</f>
        <v>1030.2933333333333</v>
      </c>
      <c r="U9" s="193">
        <v>1031</v>
      </c>
      <c r="V9" s="146"/>
    </row>
    <row r="10" spans="2:22" x14ac:dyDescent="0.25">
      <c r="B10" s="190" t="s">
        <v>25</v>
      </c>
      <c r="C10" s="197">
        <v>1736.4</v>
      </c>
      <c r="D10" s="191">
        <v>6</v>
      </c>
      <c r="E10" s="191">
        <f t="shared" ref="E10:E28" si="0">D10*10</f>
        <v>60</v>
      </c>
      <c r="F10" s="184">
        <f t="shared" ref="F10:F27" si="1">C10/E10</f>
        <v>28.94</v>
      </c>
      <c r="G10" s="197"/>
      <c r="H10" s="191"/>
      <c r="I10" s="191"/>
      <c r="J10" s="191"/>
      <c r="K10" s="191"/>
      <c r="L10" s="191"/>
      <c r="M10" s="191"/>
      <c r="N10" s="191"/>
      <c r="O10" s="184"/>
      <c r="P10" s="187">
        <f>C10</f>
        <v>1736.4</v>
      </c>
      <c r="Q10" s="179">
        <f t="shared" ref="Q10:Q27" si="2">P10/E10</f>
        <v>28.94</v>
      </c>
      <c r="R10" s="184">
        <v>29</v>
      </c>
      <c r="S10" s="187">
        <f t="shared" ref="S10:S27" si="3">P10*32</f>
        <v>55564.800000000003</v>
      </c>
      <c r="T10" s="179">
        <f t="shared" ref="T10:T27" si="4">S10/E10</f>
        <v>926.08</v>
      </c>
      <c r="U10" s="194">
        <v>927</v>
      </c>
      <c r="V10" s="146"/>
    </row>
    <row r="11" spans="2:22" x14ac:dyDescent="0.25">
      <c r="B11" s="190" t="s">
        <v>26</v>
      </c>
      <c r="C11" s="197">
        <v>1831.2</v>
      </c>
      <c r="D11" s="191">
        <v>6</v>
      </c>
      <c r="E11" s="191">
        <f t="shared" si="0"/>
        <v>60</v>
      </c>
      <c r="F11" s="184">
        <f t="shared" si="1"/>
        <v>30.52</v>
      </c>
      <c r="G11" s="197"/>
      <c r="H11" s="191"/>
      <c r="I11" s="191"/>
      <c r="J11" s="191"/>
      <c r="K11" s="191"/>
      <c r="L11" s="191">
        <f>C11+L20</f>
        <v>2091.6</v>
      </c>
      <c r="M11" s="191"/>
      <c r="N11" s="191"/>
      <c r="O11" s="184"/>
      <c r="P11" s="187">
        <f>L11</f>
        <v>2091.6</v>
      </c>
      <c r="Q11" s="179">
        <f t="shared" si="2"/>
        <v>34.86</v>
      </c>
      <c r="R11" s="184">
        <v>35</v>
      </c>
      <c r="S11" s="187">
        <f t="shared" si="3"/>
        <v>66931.199999999997</v>
      </c>
      <c r="T11" s="179">
        <f t="shared" si="4"/>
        <v>1115.52</v>
      </c>
      <c r="U11" s="194">
        <v>1116</v>
      </c>
      <c r="V11" s="146"/>
    </row>
    <row r="12" spans="2:22" x14ac:dyDescent="0.25">
      <c r="B12" s="190" t="s">
        <v>27</v>
      </c>
      <c r="C12" s="197">
        <v>883.2</v>
      </c>
      <c r="D12" s="191">
        <v>6</v>
      </c>
      <c r="E12" s="191">
        <f t="shared" si="0"/>
        <v>60</v>
      </c>
      <c r="F12" s="184">
        <f t="shared" si="1"/>
        <v>14.72</v>
      </c>
      <c r="G12" s="197"/>
      <c r="H12" s="191"/>
      <c r="I12" s="191"/>
      <c r="J12" s="191">
        <f>C12+J25+J21</f>
        <v>2098.1999999999998</v>
      </c>
      <c r="K12" s="191"/>
      <c r="L12" s="191"/>
      <c r="M12" s="191"/>
      <c r="N12" s="191"/>
      <c r="O12" s="184"/>
      <c r="P12" s="187">
        <f>J12</f>
        <v>2098.1999999999998</v>
      </c>
      <c r="Q12" s="179">
        <f t="shared" si="2"/>
        <v>34.97</v>
      </c>
      <c r="R12" s="184">
        <v>35</v>
      </c>
      <c r="S12" s="187">
        <f t="shared" si="3"/>
        <v>67142.399999999994</v>
      </c>
      <c r="T12" s="179">
        <f t="shared" si="4"/>
        <v>1119.04</v>
      </c>
      <c r="U12" s="194">
        <v>1120</v>
      </c>
      <c r="V12" s="146"/>
    </row>
    <row r="13" spans="2:22" x14ac:dyDescent="0.25">
      <c r="B13" s="190" t="s">
        <v>28</v>
      </c>
      <c r="C13" s="197">
        <v>693.6</v>
      </c>
      <c r="D13" s="191">
        <v>4</v>
      </c>
      <c r="E13" s="191">
        <f t="shared" si="0"/>
        <v>40</v>
      </c>
      <c r="F13" s="184">
        <f t="shared" si="1"/>
        <v>17.34</v>
      </c>
      <c r="G13" s="197"/>
      <c r="H13" s="191"/>
      <c r="I13" s="191"/>
      <c r="J13" s="191"/>
      <c r="K13" s="191">
        <f>C13+K19</f>
        <v>1387.2</v>
      </c>
      <c r="L13" s="191"/>
      <c r="M13" s="191"/>
      <c r="N13" s="191"/>
      <c r="O13" s="184"/>
      <c r="P13" s="187">
        <f>K13</f>
        <v>1387.2</v>
      </c>
      <c r="Q13" s="179">
        <f t="shared" si="2"/>
        <v>34.68</v>
      </c>
      <c r="R13" s="184">
        <v>35</v>
      </c>
      <c r="S13" s="187">
        <f t="shared" si="3"/>
        <v>44390.400000000001</v>
      </c>
      <c r="T13" s="179">
        <f t="shared" si="4"/>
        <v>1109.76</v>
      </c>
      <c r="U13" s="194">
        <v>1110</v>
      </c>
      <c r="V13" s="146"/>
    </row>
    <row r="14" spans="2:22" x14ac:dyDescent="0.25">
      <c r="B14" s="190" t="s">
        <v>29</v>
      </c>
      <c r="C14" s="197">
        <v>693.6</v>
      </c>
      <c r="D14" s="191">
        <v>4</v>
      </c>
      <c r="E14" s="191">
        <f t="shared" si="0"/>
        <v>40</v>
      </c>
      <c r="F14" s="184">
        <f t="shared" si="1"/>
        <v>17.34</v>
      </c>
      <c r="G14" s="197"/>
      <c r="H14" s="191"/>
      <c r="I14" s="191"/>
      <c r="J14" s="191"/>
      <c r="K14" s="191"/>
      <c r="L14" s="191"/>
      <c r="M14" s="191">
        <f>SUM(C14,M17)</f>
        <v>1403.4</v>
      </c>
      <c r="N14" s="191"/>
      <c r="O14" s="184"/>
      <c r="P14" s="187">
        <f>M14</f>
        <v>1403.4</v>
      </c>
      <c r="Q14" s="179">
        <f t="shared" si="2"/>
        <v>35.085000000000001</v>
      </c>
      <c r="R14" s="184">
        <v>36</v>
      </c>
      <c r="S14" s="187">
        <f t="shared" si="3"/>
        <v>44908.800000000003</v>
      </c>
      <c r="T14" s="179">
        <f t="shared" si="4"/>
        <v>1122.72</v>
      </c>
      <c r="U14" s="194">
        <v>1123</v>
      </c>
      <c r="V14" s="146"/>
    </row>
    <row r="15" spans="2:22" x14ac:dyDescent="0.25">
      <c r="B15" s="190" t="s">
        <v>30</v>
      </c>
      <c r="C15" s="197">
        <v>693.6</v>
      </c>
      <c r="D15" s="191">
        <v>4</v>
      </c>
      <c r="E15" s="191">
        <f t="shared" si="0"/>
        <v>40</v>
      </c>
      <c r="F15" s="184">
        <f t="shared" si="1"/>
        <v>17.34</v>
      </c>
      <c r="G15" s="197"/>
      <c r="H15" s="191"/>
      <c r="I15" s="191"/>
      <c r="J15" s="191"/>
      <c r="K15" s="191"/>
      <c r="L15" s="191"/>
      <c r="M15" s="191"/>
      <c r="N15" s="191"/>
      <c r="O15" s="184">
        <f>SUM(C15,O18)</f>
        <v>1387.2</v>
      </c>
      <c r="P15" s="187">
        <f>O15</f>
        <v>1387.2</v>
      </c>
      <c r="Q15" s="179">
        <f t="shared" si="2"/>
        <v>34.68</v>
      </c>
      <c r="R15" s="184">
        <v>35</v>
      </c>
      <c r="S15" s="187">
        <f t="shared" si="3"/>
        <v>44390.400000000001</v>
      </c>
      <c r="T15" s="179">
        <f t="shared" si="4"/>
        <v>1109.76</v>
      </c>
      <c r="U15" s="194">
        <v>1110</v>
      </c>
      <c r="V15" s="146"/>
    </row>
    <row r="16" spans="2:22" x14ac:dyDescent="0.25">
      <c r="B16" s="169" t="s">
        <v>31</v>
      </c>
      <c r="C16" s="197">
        <v>346.6</v>
      </c>
      <c r="D16" s="191">
        <v>4</v>
      </c>
      <c r="E16" s="191">
        <f t="shared" si="0"/>
        <v>40</v>
      </c>
      <c r="F16" s="184">
        <f t="shared" si="1"/>
        <v>8.6650000000000009</v>
      </c>
      <c r="G16" s="197">
        <f>SUM(C16,G26,G21)</f>
        <v>1387.6</v>
      </c>
      <c r="H16" s="191"/>
      <c r="I16" s="191"/>
      <c r="J16" s="191"/>
      <c r="K16" s="191"/>
      <c r="L16" s="191"/>
      <c r="M16" s="191"/>
      <c r="N16" s="191">
        <f>G16*0.25</f>
        <v>346.9</v>
      </c>
      <c r="O16" s="184"/>
      <c r="P16" s="187">
        <f>G16</f>
        <v>1387.6</v>
      </c>
      <c r="Q16" s="179">
        <f t="shared" si="2"/>
        <v>34.69</v>
      </c>
      <c r="R16" s="184">
        <v>35</v>
      </c>
      <c r="S16" s="187">
        <f t="shared" si="3"/>
        <v>44403.199999999997</v>
      </c>
      <c r="T16" s="179">
        <f t="shared" si="4"/>
        <v>1110.08</v>
      </c>
      <c r="U16" s="194">
        <v>1111</v>
      </c>
      <c r="V16" s="146"/>
    </row>
    <row r="17" spans="2:22" ht="15.75" customHeight="1" x14ac:dyDescent="0.25">
      <c r="B17" s="169" t="s">
        <v>32</v>
      </c>
      <c r="C17" s="197">
        <v>536.4</v>
      </c>
      <c r="D17" s="191">
        <v>2</v>
      </c>
      <c r="E17" s="191">
        <f t="shared" si="0"/>
        <v>20</v>
      </c>
      <c r="F17" s="184">
        <f t="shared" si="1"/>
        <v>26.82</v>
      </c>
      <c r="G17" s="197"/>
      <c r="H17" s="191"/>
      <c r="I17" s="191">
        <f>C17+I25</f>
        <v>709.8</v>
      </c>
      <c r="J17" s="191"/>
      <c r="K17" s="191"/>
      <c r="L17" s="191"/>
      <c r="M17" s="191">
        <f>I17*1</f>
        <v>709.8</v>
      </c>
      <c r="N17" s="191">
        <f>I17*0.5</f>
        <v>354.9</v>
      </c>
      <c r="O17" s="184"/>
      <c r="P17" s="187">
        <f>I17</f>
        <v>709.8</v>
      </c>
      <c r="Q17" s="179">
        <f t="shared" si="2"/>
        <v>35.489999999999995</v>
      </c>
      <c r="R17" s="184">
        <v>36</v>
      </c>
      <c r="S17" s="187">
        <f t="shared" si="3"/>
        <v>22713.599999999999</v>
      </c>
      <c r="T17" s="179">
        <f t="shared" si="4"/>
        <v>1135.6799999999998</v>
      </c>
      <c r="U17" s="194">
        <v>1136</v>
      </c>
      <c r="V17" s="146"/>
    </row>
    <row r="18" spans="2:22" x14ac:dyDescent="0.25">
      <c r="B18" s="169" t="s">
        <v>33</v>
      </c>
      <c r="C18" s="197">
        <v>693.6</v>
      </c>
      <c r="D18" s="191">
        <v>2</v>
      </c>
      <c r="E18" s="191">
        <f t="shared" si="0"/>
        <v>20</v>
      </c>
      <c r="F18" s="184">
        <f t="shared" si="1"/>
        <v>34.68</v>
      </c>
      <c r="G18" s="197"/>
      <c r="H18" s="191"/>
      <c r="I18" s="191"/>
      <c r="J18" s="191"/>
      <c r="K18" s="191"/>
      <c r="L18" s="191"/>
      <c r="M18" s="191"/>
      <c r="N18" s="191"/>
      <c r="O18" s="184">
        <f>C18*1</f>
        <v>693.6</v>
      </c>
      <c r="P18" s="187">
        <v>693.6</v>
      </c>
      <c r="Q18" s="179">
        <f t="shared" si="2"/>
        <v>34.68</v>
      </c>
      <c r="R18" s="184">
        <v>35</v>
      </c>
      <c r="S18" s="187">
        <f t="shared" si="3"/>
        <v>22195.200000000001</v>
      </c>
      <c r="T18" s="179">
        <f t="shared" si="4"/>
        <v>1109.76</v>
      </c>
      <c r="U18" s="194">
        <v>1110</v>
      </c>
      <c r="V18" s="146"/>
    </row>
    <row r="19" spans="2:22" x14ac:dyDescent="0.25">
      <c r="B19" s="169" t="s">
        <v>34</v>
      </c>
      <c r="C19" s="197">
        <v>346.8</v>
      </c>
      <c r="D19" s="191">
        <v>2</v>
      </c>
      <c r="E19" s="191">
        <f t="shared" si="0"/>
        <v>20</v>
      </c>
      <c r="F19" s="184">
        <f t="shared" si="1"/>
        <v>17.34</v>
      </c>
      <c r="G19" s="197"/>
      <c r="H19" s="191">
        <f>SUM(C19,H22)</f>
        <v>693.6</v>
      </c>
      <c r="I19" s="191"/>
      <c r="J19" s="191"/>
      <c r="K19" s="191">
        <f>H19*1</f>
        <v>693.6</v>
      </c>
      <c r="L19" s="191"/>
      <c r="M19" s="191"/>
      <c r="N19" s="191"/>
      <c r="O19" s="184"/>
      <c r="P19" s="187">
        <f>H19</f>
        <v>693.6</v>
      </c>
      <c r="Q19" s="179">
        <f t="shared" si="2"/>
        <v>34.68</v>
      </c>
      <c r="R19" s="184">
        <v>35</v>
      </c>
      <c r="S19" s="187">
        <f t="shared" si="3"/>
        <v>22195.200000000001</v>
      </c>
      <c r="T19" s="179">
        <f t="shared" si="4"/>
        <v>1109.76</v>
      </c>
      <c r="U19" s="194">
        <v>1110</v>
      </c>
      <c r="V19" s="146"/>
    </row>
    <row r="20" spans="2:22" x14ac:dyDescent="0.25">
      <c r="B20" s="169" t="s">
        <v>35</v>
      </c>
      <c r="C20" s="197">
        <v>1041.5999999999999</v>
      </c>
      <c r="D20" s="191">
        <v>3</v>
      </c>
      <c r="E20" s="191">
        <f t="shared" si="0"/>
        <v>30</v>
      </c>
      <c r="F20" s="184">
        <f t="shared" si="1"/>
        <v>34.72</v>
      </c>
      <c r="G20" s="197"/>
      <c r="H20" s="191"/>
      <c r="I20" s="191"/>
      <c r="J20" s="191"/>
      <c r="K20" s="191"/>
      <c r="L20" s="191">
        <f>C20*0.25</f>
        <v>260.39999999999998</v>
      </c>
      <c r="M20" s="191"/>
      <c r="N20" s="191"/>
      <c r="O20" s="184"/>
      <c r="P20" s="187">
        <f t="shared" ref="P20:P28" si="5">C20</f>
        <v>1041.5999999999999</v>
      </c>
      <c r="Q20" s="179">
        <f t="shared" si="2"/>
        <v>34.72</v>
      </c>
      <c r="R20" s="184">
        <v>35</v>
      </c>
      <c r="S20" s="187">
        <f t="shared" si="3"/>
        <v>33331.199999999997</v>
      </c>
      <c r="T20" s="179">
        <f t="shared" si="4"/>
        <v>1111.04</v>
      </c>
      <c r="U20" s="194">
        <v>1112</v>
      </c>
      <c r="V20" s="146"/>
    </row>
    <row r="21" spans="2:22" x14ac:dyDescent="0.25">
      <c r="B21" s="169" t="s">
        <v>36</v>
      </c>
      <c r="C21" s="197">
        <v>1041.5999999999999</v>
      </c>
      <c r="D21" s="191">
        <v>3</v>
      </c>
      <c r="E21" s="191">
        <f t="shared" si="0"/>
        <v>30</v>
      </c>
      <c r="F21" s="184">
        <f t="shared" si="1"/>
        <v>34.72</v>
      </c>
      <c r="G21" s="197">
        <f>C21*0.5</f>
        <v>520.79999999999995</v>
      </c>
      <c r="H21" s="191"/>
      <c r="I21" s="191"/>
      <c r="J21" s="191">
        <f>C21*1</f>
        <v>1041.5999999999999</v>
      </c>
      <c r="K21" s="191"/>
      <c r="L21" s="191"/>
      <c r="M21" s="191"/>
      <c r="N21" s="180" t="s">
        <v>201</v>
      </c>
      <c r="O21" s="184"/>
      <c r="P21" s="187">
        <f t="shared" si="5"/>
        <v>1041.5999999999999</v>
      </c>
      <c r="Q21" s="179">
        <f t="shared" si="2"/>
        <v>34.72</v>
      </c>
      <c r="R21" s="184">
        <v>35</v>
      </c>
      <c r="S21" s="187">
        <f t="shared" si="3"/>
        <v>33331.199999999997</v>
      </c>
      <c r="T21" s="179">
        <f t="shared" si="4"/>
        <v>1111.04</v>
      </c>
      <c r="U21" s="194">
        <v>1112</v>
      </c>
    </row>
    <row r="22" spans="2:22" x14ac:dyDescent="0.25">
      <c r="B22" s="169" t="s">
        <v>37</v>
      </c>
      <c r="C22" s="197">
        <v>346.8</v>
      </c>
      <c r="D22" s="191">
        <v>1</v>
      </c>
      <c r="E22" s="191">
        <f t="shared" si="0"/>
        <v>10</v>
      </c>
      <c r="F22" s="184">
        <f t="shared" si="1"/>
        <v>34.68</v>
      </c>
      <c r="G22" s="197"/>
      <c r="H22" s="191">
        <f>C22*1</f>
        <v>346.8</v>
      </c>
      <c r="I22" s="191"/>
      <c r="J22" s="191"/>
      <c r="K22" s="191" t="s">
        <v>202</v>
      </c>
      <c r="L22" s="191"/>
      <c r="M22" s="191"/>
      <c r="N22" s="191"/>
      <c r="O22" s="184"/>
      <c r="P22" s="187">
        <f t="shared" si="5"/>
        <v>346.8</v>
      </c>
      <c r="Q22" s="179">
        <f t="shared" si="2"/>
        <v>34.68</v>
      </c>
      <c r="R22" s="184">
        <v>35</v>
      </c>
      <c r="S22" s="187">
        <f t="shared" si="3"/>
        <v>11097.6</v>
      </c>
      <c r="T22" s="179">
        <f t="shared" si="4"/>
        <v>1109.76</v>
      </c>
      <c r="U22" s="194">
        <v>1110</v>
      </c>
    </row>
    <row r="23" spans="2:22" x14ac:dyDescent="0.25">
      <c r="B23" s="190" t="s">
        <v>203</v>
      </c>
      <c r="C23" s="197">
        <v>693.6</v>
      </c>
      <c r="D23" s="191">
        <v>2</v>
      </c>
      <c r="E23" s="191">
        <f t="shared" si="0"/>
        <v>20</v>
      </c>
      <c r="F23" s="184">
        <f t="shared" si="1"/>
        <v>34.68</v>
      </c>
      <c r="G23" s="197"/>
      <c r="H23" s="191"/>
      <c r="I23" s="191"/>
      <c r="J23" s="191"/>
      <c r="K23" s="191"/>
      <c r="L23" s="191"/>
      <c r="M23" s="191"/>
      <c r="N23" s="191"/>
      <c r="O23" s="184"/>
      <c r="P23" s="187">
        <f t="shared" si="5"/>
        <v>693.6</v>
      </c>
      <c r="Q23" s="179">
        <f t="shared" si="2"/>
        <v>34.68</v>
      </c>
      <c r="R23" s="184">
        <v>35</v>
      </c>
      <c r="S23" s="187">
        <f t="shared" si="3"/>
        <v>22195.200000000001</v>
      </c>
      <c r="T23" s="179">
        <f t="shared" si="4"/>
        <v>1109.76</v>
      </c>
      <c r="U23" s="194">
        <v>1110</v>
      </c>
    </row>
    <row r="24" spans="2:22" x14ac:dyDescent="0.25">
      <c r="B24" s="169" t="s">
        <v>39</v>
      </c>
      <c r="C24" s="197">
        <v>693.6</v>
      </c>
      <c r="D24" s="191">
        <v>2</v>
      </c>
      <c r="E24" s="191">
        <f t="shared" si="0"/>
        <v>20</v>
      </c>
      <c r="F24" s="184">
        <f t="shared" si="1"/>
        <v>34.68</v>
      </c>
      <c r="G24" s="197"/>
      <c r="H24" s="191"/>
      <c r="I24" s="191"/>
      <c r="J24" s="191"/>
      <c r="K24" s="191"/>
      <c r="L24" s="191"/>
      <c r="M24" s="191"/>
      <c r="N24" s="191">
        <f>C24*0.5</f>
        <v>346.8</v>
      </c>
      <c r="O24" s="184"/>
      <c r="P24" s="187">
        <f t="shared" si="5"/>
        <v>693.6</v>
      </c>
      <c r="Q24" s="179">
        <f t="shared" si="2"/>
        <v>34.68</v>
      </c>
      <c r="R24" s="184">
        <v>35</v>
      </c>
      <c r="S24" s="187">
        <f t="shared" si="3"/>
        <v>22195.200000000001</v>
      </c>
      <c r="T24" s="179">
        <f t="shared" si="4"/>
        <v>1109.76</v>
      </c>
      <c r="U24" s="194">
        <v>1110</v>
      </c>
    </row>
    <row r="25" spans="2:22" x14ac:dyDescent="0.25">
      <c r="B25" s="169" t="s">
        <v>40</v>
      </c>
      <c r="C25" s="197">
        <v>346.8</v>
      </c>
      <c r="D25" s="191">
        <v>1</v>
      </c>
      <c r="E25" s="191">
        <f t="shared" si="0"/>
        <v>10</v>
      </c>
      <c r="F25" s="184">
        <f t="shared" si="1"/>
        <v>34.68</v>
      </c>
      <c r="G25" s="197"/>
      <c r="H25" s="191"/>
      <c r="I25" s="191">
        <f>C25*0.5</f>
        <v>173.4</v>
      </c>
      <c r="J25" s="191">
        <f>C25*0.5</f>
        <v>173.4</v>
      </c>
      <c r="K25" s="191"/>
      <c r="L25" s="191"/>
      <c r="M25" s="191"/>
      <c r="N25" s="191" t="s">
        <v>204</v>
      </c>
      <c r="O25" s="184"/>
      <c r="P25" s="187">
        <f t="shared" si="5"/>
        <v>346.8</v>
      </c>
      <c r="Q25" s="179">
        <f t="shared" si="2"/>
        <v>34.68</v>
      </c>
      <c r="R25" s="184">
        <v>35</v>
      </c>
      <c r="S25" s="187">
        <f t="shared" si="3"/>
        <v>11097.6</v>
      </c>
      <c r="T25" s="179">
        <f t="shared" si="4"/>
        <v>1109.76</v>
      </c>
      <c r="U25" s="194">
        <v>1110</v>
      </c>
    </row>
    <row r="26" spans="2:22" x14ac:dyDescent="0.25">
      <c r="B26" s="169" t="s">
        <v>41</v>
      </c>
      <c r="C26" s="197">
        <v>346.8</v>
      </c>
      <c r="D26" s="191">
        <v>1</v>
      </c>
      <c r="E26" s="191">
        <f t="shared" si="0"/>
        <v>10</v>
      </c>
      <c r="F26" s="184">
        <f t="shared" si="1"/>
        <v>34.68</v>
      </c>
      <c r="G26" s="197">
        <f>C26*1.5</f>
        <v>520.20000000000005</v>
      </c>
      <c r="H26" s="191"/>
      <c r="I26" s="191"/>
      <c r="J26" s="191"/>
      <c r="K26" s="191"/>
      <c r="L26" s="191"/>
      <c r="M26" s="191"/>
      <c r="N26" s="180" t="s">
        <v>201</v>
      </c>
      <c r="O26" s="184"/>
      <c r="P26" s="187">
        <f t="shared" si="5"/>
        <v>346.8</v>
      </c>
      <c r="Q26" s="179">
        <f t="shared" si="2"/>
        <v>34.68</v>
      </c>
      <c r="R26" s="184">
        <v>35</v>
      </c>
      <c r="S26" s="187">
        <f t="shared" si="3"/>
        <v>11097.6</v>
      </c>
      <c r="T26" s="179">
        <f t="shared" si="4"/>
        <v>1109.76</v>
      </c>
      <c r="U26" s="194">
        <v>1110</v>
      </c>
    </row>
    <row r="27" spans="2:22" x14ac:dyDescent="0.25">
      <c r="B27" s="190" t="s">
        <v>42</v>
      </c>
      <c r="C27" s="197">
        <v>188.4</v>
      </c>
      <c r="D27" s="191">
        <v>0.5</v>
      </c>
      <c r="E27" s="191">
        <f t="shared" si="0"/>
        <v>5</v>
      </c>
      <c r="F27" s="184">
        <f t="shared" si="1"/>
        <v>37.68</v>
      </c>
      <c r="G27" s="197"/>
      <c r="H27" s="191"/>
      <c r="I27" s="191"/>
      <c r="J27" s="191"/>
      <c r="K27" s="191"/>
      <c r="L27" s="191"/>
      <c r="M27" s="191"/>
      <c r="N27" s="191"/>
      <c r="O27" s="184"/>
      <c r="P27" s="187">
        <f t="shared" si="5"/>
        <v>188.4</v>
      </c>
      <c r="Q27" s="179">
        <f t="shared" si="2"/>
        <v>37.68</v>
      </c>
      <c r="R27" s="184">
        <v>38</v>
      </c>
      <c r="S27" s="187">
        <f t="shared" si="3"/>
        <v>6028.8</v>
      </c>
      <c r="T27" s="179">
        <f t="shared" si="4"/>
        <v>1205.76</v>
      </c>
      <c r="U27" s="194">
        <v>1206</v>
      </c>
    </row>
    <row r="28" spans="2:22" ht="15.75" thickBot="1" x14ac:dyDescent="0.3">
      <c r="B28" s="170" t="s">
        <v>43</v>
      </c>
      <c r="C28" s="196">
        <v>188.4</v>
      </c>
      <c r="D28" s="195">
        <v>0</v>
      </c>
      <c r="E28" s="195">
        <f t="shared" si="0"/>
        <v>0</v>
      </c>
      <c r="F28" s="185">
        <v>0</v>
      </c>
      <c r="G28" s="196"/>
      <c r="H28" s="195"/>
      <c r="I28" s="195"/>
      <c r="J28" s="195"/>
      <c r="K28" s="195"/>
      <c r="L28" s="195"/>
      <c r="M28" s="195"/>
      <c r="N28" s="195"/>
      <c r="O28" s="185"/>
      <c r="P28" s="188">
        <f t="shared" si="5"/>
        <v>188.4</v>
      </c>
      <c r="Q28" s="181">
        <v>0</v>
      </c>
      <c r="R28" s="185">
        <v>0</v>
      </c>
      <c r="S28" s="188">
        <f>P28*32</f>
        <v>6028.8</v>
      </c>
      <c r="T28" s="181">
        <v>0</v>
      </c>
      <c r="U28" s="178">
        <v>0</v>
      </c>
    </row>
    <row r="30" spans="2:22" x14ac:dyDescent="0.25">
      <c r="B30" s="22"/>
      <c r="C30" s="22"/>
      <c r="D30" s="22"/>
      <c r="E30" s="22"/>
      <c r="F30" s="131">
        <v>508.94500000000005</v>
      </c>
      <c r="G30" s="22"/>
      <c r="H30" s="22"/>
      <c r="I30" s="22"/>
      <c r="J30" s="22"/>
      <c r="K30" s="22"/>
      <c r="L30" s="22"/>
      <c r="M30" s="22"/>
      <c r="N30" s="22"/>
      <c r="O30" s="22"/>
      <c r="P30" s="22"/>
      <c r="Q30" s="22"/>
      <c r="R30" s="22">
        <v>662</v>
      </c>
      <c r="S30" s="22"/>
      <c r="T30" s="131"/>
      <c r="U30" s="198">
        <f>SUM(U9:U29)</f>
        <v>20984</v>
      </c>
    </row>
    <row r="31" spans="2:22" x14ac:dyDescent="0.25">
      <c r="B31" s="22"/>
      <c r="C31" s="22"/>
      <c r="D31" s="22"/>
      <c r="E31" s="22"/>
      <c r="F31" s="22"/>
      <c r="G31" s="22"/>
      <c r="H31" s="22"/>
      <c r="I31" s="22"/>
      <c r="J31" s="22"/>
      <c r="K31" s="22"/>
      <c r="L31" s="22"/>
      <c r="M31" s="22"/>
      <c r="N31" s="22"/>
      <c r="O31" s="22"/>
      <c r="P31" s="22"/>
      <c r="Q31" s="22"/>
      <c r="R31" s="22"/>
      <c r="S31" s="22"/>
      <c r="T31" s="22"/>
      <c r="U31" s="22">
        <f>600*32</f>
        <v>19200</v>
      </c>
    </row>
    <row r="32" spans="2:22" x14ac:dyDescent="0.25">
      <c r="B32" s="174" t="s">
        <v>208</v>
      </c>
      <c r="C32" s="172"/>
      <c r="D32" s="172"/>
      <c r="E32" s="172"/>
      <c r="F32" s="172"/>
      <c r="G32" s="172"/>
      <c r="H32" s="172"/>
      <c r="I32" s="172"/>
      <c r="J32" s="172"/>
      <c r="K32" s="172"/>
      <c r="L32" s="172"/>
      <c r="M32" s="22"/>
      <c r="N32" s="22"/>
      <c r="O32" s="22"/>
      <c r="P32" s="22"/>
      <c r="Q32" s="22"/>
      <c r="R32" s="22"/>
      <c r="S32" s="22"/>
      <c r="T32" s="22"/>
      <c r="U32" s="198">
        <f>U30-U31</f>
        <v>1784</v>
      </c>
    </row>
    <row r="34" spans="2:21" x14ac:dyDescent="0.25">
      <c r="B34" s="174" t="s">
        <v>209</v>
      </c>
      <c r="C34" s="172"/>
      <c r="D34" s="172"/>
      <c r="E34" s="172"/>
      <c r="F34" s="172"/>
      <c r="G34" s="172"/>
      <c r="H34" s="172"/>
      <c r="I34" s="172"/>
      <c r="J34" s="172"/>
      <c r="K34" s="172"/>
      <c r="L34" s="172"/>
      <c r="M34" s="22"/>
      <c r="N34" s="22"/>
      <c r="O34" s="22"/>
      <c r="P34" s="22"/>
      <c r="Q34" s="22"/>
      <c r="R34" s="22"/>
      <c r="S34" s="22"/>
      <c r="T34" s="22"/>
      <c r="U34" s="22"/>
    </row>
    <row r="36" spans="2:21" x14ac:dyDescent="0.25">
      <c r="B36" s="173" t="s">
        <v>210</v>
      </c>
      <c r="C36" s="172"/>
      <c r="D36" s="172"/>
      <c r="E36" s="172"/>
      <c r="F36" s="172"/>
      <c r="G36" s="172"/>
      <c r="H36" s="172"/>
      <c r="I36" s="172"/>
      <c r="J36" s="172"/>
      <c r="K36" s="172"/>
      <c r="L36" s="172"/>
      <c r="M36" s="22"/>
      <c r="N36" s="22"/>
      <c r="O36" s="22"/>
      <c r="P36" s="22"/>
      <c r="Q36" s="22"/>
      <c r="R36" s="22"/>
      <c r="S36" s="22"/>
      <c r="T36" s="22"/>
      <c r="U36" s="22"/>
    </row>
    <row r="37" spans="2:21" ht="15.75" thickBot="1" x14ac:dyDescent="0.3">
      <c r="B37" s="22"/>
      <c r="C37" s="22"/>
      <c r="D37" s="22"/>
      <c r="E37" s="22"/>
      <c r="F37" s="22"/>
      <c r="G37" s="22"/>
      <c r="H37" s="22"/>
      <c r="I37" s="22"/>
      <c r="J37" s="22"/>
      <c r="K37" s="22"/>
      <c r="L37" s="36"/>
      <c r="M37" s="36"/>
      <c r="N37" s="36"/>
      <c r="O37" s="36"/>
      <c r="P37" s="36"/>
      <c r="Q37" s="36"/>
      <c r="R37" s="36"/>
      <c r="S37" s="36"/>
      <c r="T37" s="36"/>
      <c r="U37" s="36"/>
    </row>
    <row r="38" spans="2:21" ht="15.75" thickBot="1" x14ac:dyDescent="0.3">
      <c r="B38" s="219" t="s">
        <v>207</v>
      </c>
      <c r="C38" s="220"/>
      <c r="D38" s="166" t="s">
        <v>24</v>
      </c>
      <c r="E38" s="167" t="s">
        <v>27</v>
      </c>
      <c r="F38" s="167" t="s">
        <v>26</v>
      </c>
      <c r="G38" s="167" t="s">
        <v>28</v>
      </c>
      <c r="H38" s="167" t="s">
        <v>30</v>
      </c>
      <c r="I38" s="167" t="s">
        <v>29</v>
      </c>
      <c r="J38" s="167" t="s">
        <v>31</v>
      </c>
      <c r="K38" s="167" t="s">
        <v>34</v>
      </c>
      <c r="L38" s="168" t="s">
        <v>32</v>
      </c>
      <c r="M38" s="1"/>
      <c r="N38" s="1"/>
      <c r="O38" s="1"/>
      <c r="P38" s="1"/>
      <c r="Q38" s="1"/>
      <c r="R38" s="1"/>
      <c r="S38" s="1"/>
      <c r="T38" s="1"/>
      <c r="U38" s="1"/>
    </row>
    <row r="39" spans="2:21" x14ac:dyDescent="0.25">
      <c r="B39" s="217" t="s">
        <v>31</v>
      </c>
      <c r="C39" s="218"/>
      <c r="D39" s="163">
        <v>0.25</v>
      </c>
      <c r="E39" s="164"/>
      <c r="F39" s="164"/>
      <c r="G39" s="164"/>
      <c r="H39" s="164"/>
      <c r="I39" s="164"/>
      <c r="J39" s="164"/>
      <c r="K39" s="164"/>
      <c r="L39" s="165"/>
      <c r="M39" s="1"/>
      <c r="N39" s="1"/>
      <c r="O39" s="1"/>
      <c r="P39" s="1"/>
      <c r="Q39" s="1"/>
      <c r="R39" s="1"/>
      <c r="S39" s="1"/>
      <c r="T39" s="1"/>
      <c r="U39" s="1"/>
    </row>
    <row r="40" spans="2:21" x14ac:dyDescent="0.25">
      <c r="B40" s="221" t="s">
        <v>32</v>
      </c>
      <c r="C40" s="222"/>
      <c r="D40" s="161">
        <v>0.5</v>
      </c>
      <c r="E40" s="157"/>
      <c r="F40" s="157"/>
      <c r="G40" s="157"/>
      <c r="H40" s="157"/>
      <c r="I40" s="157">
        <v>1</v>
      </c>
      <c r="J40" s="157"/>
      <c r="K40" s="157"/>
      <c r="L40" s="158"/>
      <c r="M40" s="1"/>
      <c r="N40" s="1"/>
      <c r="O40" s="1"/>
      <c r="P40" s="1"/>
      <c r="Q40" s="1"/>
      <c r="R40" s="1"/>
      <c r="S40" s="1"/>
      <c r="T40" s="1"/>
      <c r="U40" s="1"/>
    </row>
    <row r="41" spans="2:21" x14ac:dyDescent="0.25">
      <c r="B41" s="221" t="s">
        <v>33</v>
      </c>
      <c r="C41" s="222"/>
      <c r="D41" s="161"/>
      <c r="E41" s="157"/>
      <c r="F41" s="157"/>
      <c r="G41" s="157"/>
      <c r="H41" s="157">
        <v>1</v>
      </c>
      <c r="I41" s="157"/>
      <c r="J41" s="157"/>
      <c r="K41" s="157"/>
      <c r="L41" s="158"/>
      <c r="M41" s="1"/>
      <c r="N41" s="1"/>
      <c r="O41" s="1"/>
      <c r="P41" s="1"/>
      <c r="Q41" s="1"/>
      <c r="R41" s="1"/>
      <c r="S41" s="1"/>
      <c r="T41" s="1"/>
      <c r="U41" s="1"/>
    </row>
    <row r="42" spans="2:21" x14ac:dyDescent="0.25">
      <c r="B42" s="221" t="s">
        <v>34</v>
      </c>
      <c r="C42" s="222"/>
      <c r="D42" s="161"/>
      <c r="E42" s="157"/>
      <c r="F42" s="157"/>
      <c r="G42" s="157">
        <v>1</v>
      </c>
      <c r="H42" s="157"/>
      <c r="I42" s="157"/>
      <c r="J42" s="157"/>
      <c r="K42" s="157"/>
      <c r="L42" s="158"/>
      <c r="M42" s="1"/>
      <c r="N42" s="1"/>
      <c r="O42" s="1"/>
      <c r="P42" s="1"/>
      <c r="Q42" s="1"/>
      <c r="R42" s="1"/>
      <c r="S42" s="1"/>
      <c r="T42" s="1"/>
      <c r="U42" s="1"/>
    </row>
    <row r="43" spans="2:21" x14ac:dyDescent="0.25">
      <c r="B43" s="221" t="s">
        <v>35</v>
      </c>
      <c r="C43" s="222"/>
      <c r="D43" s="161"/>
      <c r="E43" s="157"/>
      <c r="F43" s="157">
        <v>0.25</v>
      </c>
      <c r="G43" s="157"/>
      <c r="H43" s="157"/>
      <c r="I43" s="157"/>
      <c r="J43" s="157"/>
      <c r="K43" s="157"/>
      <c r="L43" s="158"/>
      <c r="M43" s="1"/>
      <c r="N43" s="1"/>
      <c r="O43" s="1"/>
      <c r="P43" s="1"/>
      <c r="Q43" s="1"/>
      <c r="R43" s="1"/>
      <c r="S43" s="1"/>
      <c r="T43" s="1"/>
      <c r="U43" s="1"/>
    </row>
    <row r="44" spans="2:21" x14ac:dyDescent="0.25">
      <c r="B44" s="221" t="s">
        <v>36</v>
      </c>
      <c r="C44" s="222"/>
      <c r="D44" s="161"/>
      <c r="E44" s="157">
        <v>1</v>
      </c>
      <c r="F44" s="157"/>
      <c r="G44" s="157"/>
      <c r="H44" s="157"/>
      <c r="I44" s="157"/>
      <c r="J44" s="157">
        <v>0.5</v>
      </c>
      <c r="K44" s="157"/>
      <c r="L44" s="158"/>
      <c r="M44" s="1"/>
      <c r="N44" s="1"/>
      <c r="O44" s="1"/>
      <c r="P44" s="1"/>
      <c r="Q44" s="1"/>
      <c r="R44" s="1"/>
      <c r="S44" s="1"/>
      <c r="T44" s="1"/>
      <c r="U44" s="1"/>
    </row>
    <row r="45" spans="2:21" x14ac:dyDescent="0.25">
      <c r="B45" s="221" t="s">
        <v>37</v>
      </c>
      <c r="C45" s="222"/>
      <c r="D45" s="161"/>
      <c r="E45" s="157"/>
      <c r="F45" s="157"/>
      <c r="G45" s="157"/>
      <c r="H45" s="157"/>
      <c r="I45" s="157"/>
      <c r="J45" s="157"/>
      <c r="K45" s="157">
        <v>1</v>
      </c>
      <c r="L45" s="158"/>
      <c r="M45" s="1"/>
      <c r="N45" s="1"/>
      <c r="O45" s="1"/>
      <c r="P45" s="1"/>
      <c r="Q45" s="1"/>
      <c r="R45" s="1"/>
      <c r="S45" s="1"/>
      <c r="T45" s="1"/>
      <c r="U45" s="1"/>
    </row>
    <row r="46" spans="2:21" x14ac:dyDescent="0.25">
      <c r="B46" s="221" t="s">
        <v>39</v>
      </c>
      <c r="C46" s="222"/>
      <c r="D46" s="161">
        <v>0.5</v>
      </c>
      <c r="E46" s="157"/>
      <c r="F46" s="157"/>
      <c r="G46" s="157"/>
      <c r="H46" s="157"/>
      <c r="I46" s="157"/>
      <c r="J46" s="157"/>
      <c r="K46" s="157"/>
      <c r="L46" s="158"/>
      <c r="M46" s="1"/>
      <c r="N46" s="1"/>
      <c r="O46" s="1"/>
      <c r="P46" s="1"/>
      <c r="Q46" s="1"/>
      <c r="R46" s="1"/>
      <c r="S46" s="1"/>
      <c r="T46" s="1"/>
      <c r="U46" s="1"/>
    </row>
    <row r="47" spans="2:21" x14ac:dyDescent="0.25">
      <c r="B47" s="221" t="s">
        <v>40</v>
      </c>
      <c r="C47" s="222"/>
      <c r="D47" s="161"/>
      <c r="E47" s="157">
        <v>0.5</v>
      </c>
      <c r="F47" s="157"/>
      <c r="G47" s="157"/>
      <c r="H47" s="157"/>
      <c r="I47" s="157"/>
      <c r="J47" s="157"/>
      <c r="K47" s="157"/>
      <c r="L47" s="158">
        <v>0.5</v>
      </c>
      <c r="M47" s="1"/>
      <c r="N47" s="1"/>
      <c r="O47" s="1"/>
      <c r="P47" s="1"/>
      <c r="Q47" s="1"/>
      <c r="R47" s="1"/>
      <c r="S47" s="1"/>
      <c r="T47" s="1"/>
      <c r="U47" s="1"/>
    </row>
    <row r="48" spans="2:21" ht="15.75" thickBot="1" x14ac:dyDescent="0.3">
      <c r="B48" s="223" t="s">
        <v>41</v>
      </c>
      <c r="C48" s="224"/>
      <c r="D48" s="162"/>
      <c r="E48" s="159"/>
      <c r="F48" s="159"/>
      <c r="G48" s="159"/>
      <c r="H48" s="159"/>
      <c r="I48" s="159"/>
      <c r="J48" s="159">
        <v>1.5</v>
      </c>
      <c r="K48" s="159"/>
      <c r="L48" s="160"/>
      <c r="M48" s="1"/>
      <c r="N48" s="1"/>
      <c r="O48" s="1"/>
      <c r="P48" s="1"/>
      <c r="Q48" s="1"/>
      <c r="R48" s="1"/>
      <c r="S48" s="1"/>
      <c r="T48" s="1"/>
      <c r="U48" s="1"/>
    </row>
    <row r="50" spans="2:12" x14ac:dyDescent="0.25">
      <c r="B50" s="176" t="s">
        <v>211</v>
      </c>
      <c r="C50" s="175"/>
      <c r="D50" s="175"/>
      <c r="E50" s="175"/>
      <c r="F50" s="175"/>
      <c r="G50" s="175"/>
      <c r="H50" s="175"/>
      <c r="I50" s="175"/>
      <c r="J50" s="175"/>
      <c r="K50" s="175"/>
      <c r="L50" s="175"/>
    </row>
    <row r="51" spans="2:12" x14ac:dyDescent="0.25">
      <c r="B51" s="176" t="s">
        <v>212</v>
      </c>
      <c r="C51" s="175"/>
      <c r="D51" s="175"/>
      <c r="E51" s="175"/>
      <c r="F51" s="175"/>
      <c r="G51" s="175"/>
      <c r="H51" s="175"/>
      <c r="I51" s="175"/>
      <c r="J51" s="175"/>
      <c r="K51" s="175"/>
      <c r="L51" s="175"/>
    </row>
    <row r="52" spans="2:12" x14ac:dyDescent="0.25">
      <c r="B52" s="176" t="s">
        <v>213</v>
      </c>
    </row>
    <row r="53" spans="2:12" x14ac:dyDescent="0.25">
      <c r="B53" s="176" t="s">
        <v>214</v>
      </c>
    </row>
    <row r="55" spans="2:12" x14ac:dyDescent="0.25">
      <c r="B55" s="176" t="s">
        <v>215</v>
      </c>
    </row>
    <row r="56" spans="2:12" x14ac:dyDescent="0.25">
      <c r="B56" s="176" t="s">
        <v>236</v>
      </c>
    </row>
    <row r="57" spans="2:12" x14ac:dyDescent="0.25">
      <c r="B57" s="176" t="s">
        <v>216</v>
      </c>
    </row>
    <row r="59" spans="2:12" x14ac:dyDescent="0.25">
      <c r="B59" s="176" t="s">
        <v>217</v>
      </c>
    </row>
    <row r="61" spans="2:12" x14ac:dyDescent="0.25">
      <c r="B61" s="176" t="s">
        <v>218</v>
      </c>
    </row>
    <row r="64" spans="2:12" x14ac:dyDescent="0.25">
      <c r="B64" s="41" t="s">
        <v>151</v>
      </c>
      <c r="C64" s="22"/>
      <c r="D64" s="22"/>
      <c r="E64" s="22"/>
      <c r="F64" s="22"/>
      <c r="G64" s="22"/>
      <c r="H64" s="22"/>
      <c r="I64" s="22"/>
      <c r="J64" s="22"/>
      <c r="K64" s="22"/>
    </row>
    <row r="65" spans="2:11" x14ac:dyDescent="0.25">
      <c r="B65" s="40" t="s">
        <v>152</v>
      </c>
      <c r="C65" s="22"/>
      <c r="D65" s="22"/>
      <c r="E65" s="22"/>
      <c r="F65" s="22"/>
      <c r="G65" s="22"/>
      <c r="H65" s="22"/>
      <c r="I65" s="22"/>
      <c r="J65" s="22"/>
      <c r="K65" s="22"/>
    </row>
    <row r="66" spans="2:11" x14ac:dyDescent="0.25">
      <c r="B66" s="40" t="s">
        <v>153</v>
      </c>
      <c r="C66" s="36"/>
      <c r="D66" s="36"/>
      <c r="E66" s="36"/>
      <c r="F66" s="36"/>
      <c r="G66" s="36"/>
      <c r="H66" s="36"/>
      <c r="I66" s="36"/>
      <c r="J66" s="36"/>
      <c r="K66" s="36"/>
    </row>
    <row r="67" spans="2:11" x14ac:dyDescent="0.25">
      <c r="B67" s="40" t="s">
        <v>154</v>
      </c>
      <c r="C67" s="1"/>
      <c r="D67" s="1"/>
      <c r="E67" s="1"/>
      <c r="F67" s="1"/>
      <c r="G67" s="1"/>
      <c r="H67" s="1"/>
      <c r="I67" s="1"/>
      <c r="J67" s="1"/>
      <c r="K67" s="1"/>
    </row>
    <row r="69" spans="2:11" x14ac:dyDescent="0.25">
      <c r="B69" s="40" t="s">
        <v>155</v>
      </c>
      <c r="C69" s="1"/>
      <c r="D69" s="1"/>
      <c r="E69" s="1"/>
      <c r="F69" s="1"/>
      <c r="G69" s="1"/>
      <c r="H69" s="1"/>
      <c r="I69" s="1"/>
      <c r="J69" s="1"/>
      <c r="K69" s="1"/>
    </row>
    <row r="70" spans="2:11" x14ac:dyDescent="0.25">
      <c r="B70" s="40" t="s">
        <v>156</v>
      </c>
      <c r="C70" s="1"/>
      <c r="D70" s="1"/>
      <c r="E70" s="1"/>
      <c r="F70" s="1"/>
      <c r="G70" s="1"/>
      <c r="H70" s="1"/>
      <c r="I70" s="1"/>
      <c r="J70" s="1"/>
      <c r="K70" s="1"/>
    </row>
    <row r="71" spans="2:11" x14ac:dyDescent="0.25">
      <c r="B71" s="40" t="s">
        <v>157</v>
      </c>
      <c r="C71" s="1"/>
      <c r="D71" s="1"/>
      <c r="E71" s="1"/>
      <c r="F71" s="1"/>
      <c r="G71" s="1"/>
      <c r="H71" s="1"/>
      <c r="I71" s="1"/>
      <c r="J71" s="1"/>
      <c r="K71" s="1"/>
    </row>
    <row r="73" spans="2:11" x14ac:dyDescent="0.25">
      <c r="B73" s="40" t="s">
        <v>158</v>
      </c>
      <c r="C73" s="1"/>
      <c r="D73" s="1"/>
      <c r="E73" s="1"/>
      <c r="F73" s="1"/>
      <c r="G73" s="1"/>
      <c r="H73" s="1"/>
      <c r="I73" s="1"/>
      <c r="J73" s="1"/>
      <c r="K73" s="1"/>
    </row>
    <row r="74" spans="2:11" x14ac:dyDescent="0.25">
      <c r="B74" s="40" t="s">
        <v>159</v>
      </c>
      <c r="C74" s="1"/>
      <c r="D74" s="1"/>
      <c r="E74" s="1"/>
      <c r="F74" s="1"/>
      <c r="G74" s="1"/>
      <c r="H74" s="1"/>
      <c r="I74" s="1"/>
      <c r="J74" s="1"/>
      <c r="K74" s="1"/>
    </row>
    <row r="75" spans="2:11" x14ac:dyDescent="0.25">
      <c r="B75" s="40" t="s">
        <v>160</v>
      </c>
      <c r="C75" s="1"/>
      <c r="D75" s="1"/>
      <c r="E75" s="1"/>
      <c r="F75" s="1"/>
      <c r="G75" s="1"/>
      <c r="H75" s="1"/>
      <c r="I75" s="1"/>
      <c r="J75" s="1"/>
      <c r="K75" s="1"/>
    </row>
    <row r="76" spans="2:11" x14ac:dyDescent="0.25">
      <c r="B76" s="40" t="s">
        <v>161</v>
      </c>
      <c r="C76" s="1"/>
      <c r="D76" s="1"/>
      <c r="E76" s="1"/>
      <c r="F76" s="1"/>
      <c r="G76" s="1"/>
      <c r="H76" s="1"/>
      <c r="I76" s="1"/>
      <c r="J76" s="1"/>
      <c r="K76" s="1"/>
    </row>
    <row r="77" spans="2:11" x14ac:dyDescent="0.25">
      <c r="B77" s="40" t="s">
        <v>162</v>
      </c>
      <c r="C77" s="1"/>
      <c r="D77" s="1"/>
      <c r="E77" s="1"/>
      <c r="F77" s="1"/>
      <c r="G77" s="1"/>
      <c r="H77" s="1"/>
      <c r="I77" s="1"/>
      <c r="J77" s="1"/>
      <c r="K77" s="1"/>
    </row>
    <row r="78" spans="2:11" x14ac:dyDescent="0.25">
      <c r="B78" s="40" t="s">
        <v>163</v>
      </c>
      <c r="C78" s="1"/>
      <c r="D78" s="1"/>
      <c r="E78" s="1"/>
      <c r="F78" s="1"/>
      <c r="G78" s="1"/>
      <c r="H78" s="1"/>
      <c r="I78" s="1"/>
      <c r="J78" s="1"/>
      <c r="K78" s="1"/>
    </row>
    <row r="80" spans="2:11" x14ac:dyDescent="0.25">
      <c r="B80" s="40" t="s">
        <v>164</v>
      </c>
    </row>
    <row r="81" spans="2:2" x14ac:dyDescent="0.25">
      <c r="B81" s="40" t="s">
        <v>165</v>
      </c>
    </row>
  </sheetData>
  <mergeCells count="18">
    <mergeCell ref="C2:V2"/>
    <mergeCell ref="C4:V4"/>
    <mergeCell ref="C5:V5"/>
    <mergeCell ref="B7:F7"/>
    <mergeCell ref="P7:R7"/>
    <mergeCell ref="S7:U7"/>
    <mergeCell ref="G7:O7"/>
    <mergeCell ref="B39:C39"/>
    <mergeCell ref="B38:C38"/>
    <mergeCell ref="B46:C46"/>
    <mergeCell ref="B47:C47"/>
    <mergeCell ref="B48:C48"/>
    <mergeCell ref="B40:C40"/>
    <mergeCell ref="B41:C41"/>
    <mergeCell ref="B42:C42"/>
    <mergeCell ref="B43:C43"/>
    <mergeCell ref="B44:C44"/>
    <mergeCell ref="B45:C4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61"/>
  <sheetViews>
    <sheetView workbookViewId="0"/>
  </sheetViews>
  <sheetFormatPr baseColWidth="10" defaultRowHeight="15" x14ac:dyDescent="0.25"/>
  <cols>
    <col min="2" max="2" width="6.7109375" bestFit="1" customWidth="1"/>
    <col min="3" max="3" width="12.140625" customWidth="1"/>
    <col min="4" max="4" width="5.28515625" bestFit="1" customWidth="1"/>
    <col min="5" max="5" width="6" bestFit="1" customWidth="1"/>
    <col min="6" max="6" width="5" bestFit="1" customWidth="1"/>
    <col min="7" max="7" width="5.5703125" bestFit="1" customWidth="1"/>
    <col min="8" max="8" width="5" bestFit="1" customWidth="1"/>
    <col min="9" max="9" width="9" bestFit="1" customWidth="1"/>
    <col min="10" max="10" width="6" bestFit="1" customWidth="1"/>
    <col min="11" max="11" width="5" bestFit="1" customWidth="1"/>
    <col min="12" max="12" width="11.140625" bestFit="1" customWidth="1"/>
    <col min="13" max="13" width="5.5703125" bestFit="1" customWidth="1"/>
    <col min="14" max="15" width="5" bestFit="1" customWidth="1"/>
    <col min="16" max="16" width="8.42578125" bestFit="1" customWidth="1"/>
    <col min="17" max="17" width="7.42578125" bestFit="1" customWidth="1"/>
    <col min="18" max="18" width="7" bestFit="1" customWidth="1"/>
    <col min="19" max="19" width="5" bestFit="1" customWidth="1"/>
    <col min="20" max="20" width="5.42578125" bestFit="1" customWidth="1"/>
    <col min="21" max="21" width="5.140625" bestFit="1" customWidth="1"/>
    <col min="22" max="22" width="4.7109375" bestFit="1" customWidth="1"/>
    <col min="23" max="23" width="10.85546875" bestFit="1" customWidth="1"/>
  </cols>
  <sheetData>
    <row r="2" spans="2:25" ht="20.25" x14ac:dyDescent="0.3">
      <c r="B2" s="225" t="s">
        <v>166</v>
      </c>
      <c r="C2" s="225"/>
      <c r="D2" s="225"/>
      <c r="E2" s="225"/>
      <c r="F2" s="225"/>
      <c r="G2" s="225"/>
      <c r="H2" s="225"/>
      <c r="I2" s="225"/>
      <c r="J2" s="225"/>
      <c r="K2" s="225"/>
      <c r="L2" s="225"/>
      <c r="M2" s="225"/>
      <c r="N2" s="225"/>
      <c r="O2" s="225"/>
      <c r="P2" s="225"/>
      <c r="Q2" s="225"/>
      <c r="R2" s="225"/>
      <c r="S2" s="225"/>
      <c r="T2" s="225"/>
      <c r="U2" s="225"/>
      <c r="V2" s="225"/>
      <c r="W2" s="225"/>
      <c r="X2" s="225"/>
      <c r="Y2" s="225"/>
    </row>
    <row r="4" spans="2:25" ht="52.5" customHeight="1" x14ac:dyDescent="0.25">
      <c r="B4" s="1"/>
      <c r="C4" s="200" t="s">
        <v>237</v>
      </c>
      <c r="D4" s="200"/>
      <c r="E4" s="200"/>
      <c r="F4" s="200"/>
      <c r="G4" s="200"/>
      <c r="H4" s="200"/>
      <c r="I4" s="200"/>
      <c r="J4" s="200"/>
      <c r="K4" s="200"/>
      <c r="L4" s="200"/>
      <c r="M4" s="200"/>
      <c r="N4" s="200"/>
      <c r="O4" s="200"/>
      <c r="P4" s="200"/>
      <c r="Q4" s="200"/>
      <c r="R4" s="200"/>
      <c r="S4" s="200"/>
      <c r="T4" s="200"/>
      <c r="U4" s="200"/>
      <c r="V4" s="200"/>
      <c r="W4" s="200"/>
      <c r="X4" s="1"/>
      <c r="Y4" s="1"/>
    </row>
    <row r="5" spans="2:25" x14ac:dyDescent="0.25">
      <c r="B5" s="1"/>
      <c r="C5" s="200"/>
      <c r="D5" s="200"/>
      <c r="E5" s="200"/>
      <c r="F5" s="200"/>
      <c r="G5" s="200"/>
      <c r="H5" s="200"/>
      <c r="I5" s="200"/>
      <c r="J5" s="200"/>
      <c r="K5" s="200"/>
      <c r="L5" s="200"/>
      <c r="M5" s="200"/>
      <c r="N5" s="200"/>
      <c r="O5" s="200"/>
      <c r="P5" s="200"/>
      <c r="Q5" s="200"/>
      <c r="R5" s="200"/>
      <c r="S5" s="200"/>
      <c r="T5" s="200"/>
      <c r="U5" s="200"/>
      <c r="V5" s="200"/>
      <c r="W5" s="200"/>
      <c r="X5" s="1"/>
      <c r="Y5" s="1"/>
    </row>
    <row r="6" spans="2:25" ht="81.75" customHeight="1" x14ac:dyDescent="0.25">
      <c r="B6" s="1"/>
      <c r="C6" s="200" t="s">
        <v>238</v>
      </c>
      <c r="D6" s="200"/>
      <c r="E6" s="200"/>
      <c r="F6" s="200"/>
      <c r="G6" s="200"/>
      <c r="H6" s="200"/>
      <c r="I6" s="200"/>
      <c r="J6" s="200"/>
      <c r="K6" s="200"/>
      <c r="L6" s="200"/>
      <c r="M6" s="200"/>
      <c r="N6" s="200"/>
      <c r="O6" s="200"/>
      <c r="P6" s="200"/>
      <c r="Q6" s="200"/>
      <c r="R6" s="200"/>
      <c r="S6" s="200"/>
      <c r="T6" s="200"/>
      <c r="U6" s="200"/>
      <c r="V6" s="200"/>
      <c r="W6" s="200"/>
      <c r="X6" s="1"/>
      <c r="Y6" s="1"/>
    </row>
    <row r="7" spans="2:25" x14ac:dyDescent="0.25">
      <c r="B7" s="1"/>
      <c r="C7" s="200"/>
      <c r="D7" s="200"/>
      <c r="E7" s="200"/>
      <c r="F7" s="200"/>
      <c r="G7" s="200"/>
      <c r="H7" s="200"/>
      <c r="I7" s="200"/>
      <c r="J7" s="200"/>
      <c r="K7" s="200"/>
      <c r="L7" s="200"/>
      <c r="M7" s="200"/>
      <c r="N7" s="200"/>
      <c r="O7" s="200"/>
      <c r="P7" s="200"/>
      <c r="Q7" s="200"/>
      <c r="R7" s="200"/>
      <c r="S7" s="200"/>
      <c r="T7" s="200"/>
      <c r="U7" s="200"/>
      <c r="V7" s="200"/>
      <c r="W7" s="200"/>
      <c r="X7" s="1"/>
      <c r="Y7" s="1"/>
    </row>
    <row r="8" spans="2:25" ht="140.25" customHeight="1" x14ac:dyDescent="0.25">
      <c r="B8" s="1"/>
      <c r="C8" s="200" t="s">
        <v>239</v>
      </c>
      <c r="D8" s="200"/>
      <c r="E8" s="200"/>
      <c r="F8" s="200"/>
      <c r="G8" s="200"/>
      <c r="H8" s="200"/>
      <c r="I8" s="200"/>
      <c r="J8" s="200"/>
      <c r="K8" s="200"/>
      <c r="L8" s="200"/>
      <c r="M8" s="200"/>
      <c r="N8" s="200"/>
      <c r="O8" s="200"/>
      <c r="P8" s="200"/>
      <c r="Q8" s="200"/>
      <c r="R8" s="200"/>
      <c r="S8" s="200"/>
      <c r="T8" s="200"/>
      <c r="U8" s="200"/>
      <c r="V8" s="200"/>
      <c r="W8" s="200"/>
      <c r="X8" s="1"/>
      <c r="Y8" s="1"/>
    </row>
    <row r="9" spans="2:25" x14ac:dyDescent="0.25">
      <c r="B9" s="1"/>
      <c r="C9" s="200"/>
      <c r="D9" s="200"/>
      <c r="E9" s="200"/>
      <c r="F9" s="200"/>
      <c r="G9" s="200"/>
      <c r="H9" s="200"/>
      <c r="I9" s="200"/>
      <c r="J9" s="200"/>
      <c r="K9" s="200"/>
      <c r="L9" s="200"/>
      <c r="M9" s="200"/>
      <c r="N9" s="200"/>
      <c r="O9" s="200"/>
      <c r="P9" s="200"/>
      <c r="Q9" s="200"/>
      <c r="R9" s="200"/>
      <c r="S9" s="200"/>
      <c r="T9" s="200"/>
      <c r="U9" s="200"/>
      <c r="V9" s="200"/>
      <c r="W9" s="200"/>
      <c r="X9" s="1"/>
      <c r="Y9" s="1"/>
    </row>
    <row r="10" spans="2:25" ht="81" customHeight="1" x14ac:dyDescent="0.25">
      <c r="B10" s="1"/>
      <c r="C10" s="200" t="s">
        <v>240</v>
      </c>
      <c r="D10" s="200"/>
      <c r="E10" s="200"/>
      <c r="F10" s="200"/>
      <c r="G10" s="200"/>
      <c r="H10" s="200"/>
      <c r="I10" s="200"/>
      <c r="J10" s="200"/>
      <c r="K10" s="200"/>
      <c r="L10" s="200"/>
      <c r="M10" s="200"/>
      <c r="N10" s="200"/>
      <c r="O10" s="200"/>
      <c r="P10" s="200"/>
      <c r="Q10" s="200"/>
      <c r="R10" s="200"/>
      <c r="S10" s="200"/>
      <c r="T10" s="200"/>
      <c r="U10" s="200"/>
      <c r="V10" s="200"/>
      <c r="W10" s="200"/>
      <c r="X10" s="1"/>
      <c r="Y10" s="1"/>
    </row>
    <row r="12" spans="2:25" x14ac:dyDescent="0.25">
      <c r="B12" s="132" t="s">
        <v>167</v>
      </c>
      <c r="C12" s="132" t="s">
        <v>168</v>
      </c>
      <c r="D12" s="133" t="s">
        <v>24</v>
      </c>
      <c r="E12" s="134" t="s">
        <v>148</v>
      </c>
      <c r="F12" s="133" t="s">
        <v>26</v>
      </c>
      <c r="G12" s="133" t="s">
        <v>27</v>
      </c>
      <c r="H12" s="133" t="s">
        <v>28</v>
      </c>
      <c r="I12" s="143" t="s">
        <v>29</v>
      </c>
      <c r="J12" s="133" t="s">
        <v>30</v>
      </c>
      <c r="K12" s="133" t="s">
        <v>31</v>
      </c>
      <c r="L12" s="143" t="s">
        <v>32</v>
      </c>
      <c r="M12" s="133" t="s">
        <v>33</v>
      </c>
      <c r="N12" s="133" t="s">
        <v>34</v>
      </c>
      <c r="O12" s="133" t="s">
        <v>35</v>
      </c>
      <c r="P12" s="145" t="s">
        <v>36</v>
      </c>
      <c r="Q12" s="134" t="s">
        <v>37</v>
      </c>
      <c r="R12" s="133" t="s">
        <v>38</v>
      </c>
      <c r="S12" s="134" t="s">
        <v>39</v>
      </c>
      <c r="T12" s="144" t="s">
        <v>40</v>
      </c>
      <c r="U12" s="133" t="s">
        <v>41</v>
      </c>
      <c r="V12" s="134" t="s">
        <v>42</v>
      </c>
      <c r="W12" s="132" t="s">
        <v>169</v>
      </c>
      <c r="X12" s="1"/>
      <c r="Y12" s="1"/>
    </row>
    <row r="13" spans="2:25" x14ac:dyDescent="0.25">
      <c r="B13" s="130" t="s">
        <v>170</v>
      </c>
      <c r="C13" s="134" t="s">
        <v>70</v>
      </c>
      <c r="D13" s="134">
        <v>300</v>
      </c>
      <c r="E13" s="134">
        <v>150</v>
      </c>
      <c r="F13" s="134"/>
      <c r="G13" s="134"/>
      <c r="H13" s="134"/>
      <c r="I13" s="135"/>
      <c r="J13" s="134">
        <v>50</v>
      </c>
      <c r="K13" s="134"/>
      <c r="L13" s="134"/>
      <c r="M13" s="134"/>
      <c r="N13" s="134"/>
      <c r="O13" s="134"/>
      <c r="P13" s="134"/>
      <c r="Q13" s="134">
        <v>50</v>
      </c>
      <c r="R13" s="134"/>
      <c r="S13" s="134">
        <v>50</v>
      </c>
      <c r="T13" s="134"/>
      <c r="U13" s="134"/>
      <c r="V13" s="134"/>
      <c r="W13" s="134">
        <f>SUM(D13:V13)</f>
        <v>600</v>
      </c>
      <c r="X13" s="1"/>
      <c r="Y13" s="1"/>
    </row>
    <row r="14" spans="2:25" x14ac:dyDescent="0.25">
      <c r="B14" s="130" t="s">
        <v>171</v>
      </c>
      <c r="C14" s="134" t="s">
        <v>50</v>
      </c>
      <c r="D14" s="134"/>
      <c r="E14" s="134"/>
      <c r="F14" s="134">
        <v>200</v>
      </c>
      <c r="G14" s="134">
        <v>50</v>
      </c>
      <c r="H14" s="134"/>
      <c r="I14" s="135"/>
      <c r="J14" s="134">
        <v>150</v>
      </c>
      <c r="K14" s="134"/>
      <c r="L14" s="134"/>
      <c r="M14" s="134"/>
      <c r="N14" s="134"/>
      <c r="O14" s="134"/>
      <c r="P14" s="134"/>
      <c r="Q14" s="134"/>
      <c r="R14" s="134"/>
      <c r="S14" s="134"/>
      <c r="T14" s="134"/>
      <c r="U14" s="134"/>
      <c r="V14" s="134">
        <v>200</v>
      </c>
      <c r="W14" s="134">
        <f t="shared" ref="W14:W44" si="0">SUM(D14:V14)</f>
        <v>600</v>
      </c>
      <c r="X14" s="1"/>
      <c r="Y14" s="1"/>
    </row>
    <row r="15" spans="2:25" x14ac:dyDescent="0.25">
      <c r="B15" s="130" t="s">
        <v>172</v>
      </c>
      <c r="C15" s="134" t="s">
        <v>52</v>
      </c>
      <c r="D15" s="134"/>
      <c r="E15" s="134"/>
      <c r="F15" s="134">
        <v>50</v>
      </c>
      <c r="G15" s="134">
        <v>50</v>
      </c>
      <c r="H15" s="134"/>
      <c r="I15" s="134"/>
      <c r="J15" s="134"/>
      <c r="K15" s="134">
        <v>50</v>
      </c>
      <c r="L15" s="134"/>
      <c r="M15" s="134"/>
      <c r="N15" s="134"/>
      <c r="O15" s="134"/>
      <c r="P15" s="134"/>
      <c r="Q15" s="134">
        <v>250</v>
      </c>
      <c r="R15" s="134"/>
      <c r="S15" s="134"/>
      <c r="T15" s="134"/>
      <c r="U15" s="134"/>
      <c r="V15" s="134">
        <v>200</v>
      </c>
      <c r="W15" s="134">
        <f t="shared" si="0"/>
        <v>600</v>
      </c>
      <c r="X15" s="1"/>
      <c r="Y15" s="1"/>
    </row>
    <row r="16" spans="2:25" x14ac:dyDescent="0.25">
      <c r="B16" s="130" t="s">
        <v>172</v>
      </c>
      <c r="C16" s="134" t="s">
        <v>71</v>
      </c>
      <c r="D16" s="134">
        <v>100</v>
      </c>
      <c r="E16" s="134"/>
      <c r="F16" s="134">
        <v>150</v>
      </c>
      <c r="G16" s="134"/>
      <c r="H16" s="134"/>
      <c r="I16" s="134"/>
      <c r="J16" s="134">
        <v>200</v>
      </c>
      <c r="K16" s="134"/>
      <c r="L16" s="134"/>
      <c r="M16" s="134"/>
      <c r="N16" s="134"/>
      <c r="O16" s="134"/>
      <c r="P16" s="134"/>
      <c r="Q16" s="134">
        <v>100</v>
      </c>
      <c r="R16" s="134"/>
      <c r="S16" s="134">
        <v>50</v>
      </c>
      <c r="T16" s="134"/>
      <c r="U16" s="134"/>
      <c r="V16" s="134"/>
      <c r="W16" s="134">
        <f t="shared" si="0"/>
        <v>600</v>
      </c>
      <c r="X16" s="1"/>
      <c r="Y16" s="1"/>
    </row>
    <row r="17" spans="2:25" x14ac:dyDescent="0.25">
      <c r="B17" s="130" t="s">
        <v>172</v>
      </c>
      <c r="C17" s="134" t="s">
        <v>76</v>
      </c>
      <c r="D17" s="136">
        <v>100</v>
      </c>
      <c r="E17" s="136">
        <v>0</v>
      </c>
      <c r="F17" s="134"/>
      <c r="G17" s="134"/>
      <c r="H17" s="134"/>
      <c r="I17" s="134"/>
      <c r="J17" s="134"/>
      <c r="K17" s="134">
        <v>200</v>
      </c>
      <c r="L17" s="134"/>
      <c r="M17" s="134">
        <v>100</v>
      </c>
      <c r="N17" s="134"/>
      <c r="O17" s="134"/>
      <c r="P17" s="134"/>
      <c r="Q17" s="134"/>
      <c r="R17" s="134"/>
      <c r="S17" s="134"/>
      <c r="T17" s="137">
        <v>200</v>
      </c>
      <c r="U17" s="134"/>
      <c r="V17" s="134"/>
      <c r="W17" s="134">
        <f t="shared" si="0"/>
        <v>600</v>
      </c>
      <c r="X17" s="1"/>
      <c r="Y17" s="1"/>
    </row>
    <row r="18" spans="2:25" x14ac:dyDescent="0.25">
      <c r="B18" s="130">
        <v>1</v>
      </c>
      <c r="C18" s="144" t="s">
        <v>44</v>
      </c>
      <c r="D18" s="134">
        <v>50</v>
      </c>
      <c r="E18" s="134"/>
      <c r="F18" s="134"/>
      <c r="G18" s="134">
        <v>50</v>
      </c>
      <c r="H18" s="134"/>
      <c r="I18" s="134">
        <v>100</v>
      </c>
      <c r="J18" s="134"/>
      <c r="K18" s="134"/>
      <c r="L18" s="134"/>
      <c r="M18" s="134">
        <v>100</v>
      </c>
      <c r="N18" s="134">
        <v>300</v>
      </c>
      <c r="O18" s="134"/>
      <c r="P18" s="134"/>
      <c r="Q18" s="134"/>
      <c r="R18" s="134"/>
      <c r="S18" s="134"/>
      <c r="T18" s="134"/>
      <c r="U18" s="134"/>
      <c r="V18" s="134"/>
      <c r="W18" s="134">
        <f t="shared" si="0"/>
        <v>600</v>
      </c>
    </row>
    <row r="19" spans="2:25" x14ac:dyDescent="0.25">
      <c r="B19" s="130">
        <v>1</v>
      </c>
      <c r="C19" s="134" t="s">
        <v>45</v>
      </c>
      <c r="D19" s="134">
        <v>50</v>
      </c>
      <c r="E19" s="134"/>
      <c r="F19" s="134"/>
      <c r="G19" s="134">
        <v>50</v>
      </c>
      <c r="H19" s="134"/>
      <c r="I19" s="134">
        <v>100</v>
      </c>
      <c r="J19" s="134"/>
      <c r="K19" s="134"/>
      <c r="L19" s="134"/>
      <c r="M19" s="134"/>
      <c r="N19" s="134">
        <v>300</v>
      </c>
      <c r="O19" s="134"/>
      <c r="P19" s="134"/>
      <c r="Q19" s="134">
        <v>100</v>
      </c>
      <c r="R19" s="134"/>
      <c r="S19" s="134"/>
      <c r="T19" s="134"/>
      <c r="U19" s="134"/>
      <c r="V19" s="134"/>
      <c r="W19" s="134">
        <f t="shared" si="0"/>
        <v>600</v>
      </c>
    </row>
    <row r="20" spans="2:25" x14ac:dyDescent="0.25">
      <c r="B20" s="130">
        <v>1</v>
      </c>
      <c r="C20" s="134" t="s">
        <v>173</v>
      </c>
      <c r="D20" s="134"/>
      <c r="E20" s="136">
        <v>0</v>
      </c>
      <c r="F20" s="134">
        <v>50</v>
      </c>
      <c r="G20" s="134"/>
      <c r="H20" s="134"/>
      <c r="I20" s="134"/>
      <c r="J20" s="134"/>
      <c r="K20" s="137">
        <v>150</v>
      </c>
      <c r="L20" s="134"/>
      <c r="M20" s="134">
        <v>100</v>
      </c>
      <c r="N20" s="134">
        <v>300</v>
      </c>
      <c r="O20" s="134"/>
      <c r="P20" s="134"/>
      <c r="Q20" s="138"/>
      <c r="R20" s="134"/>
      <c r="S20" s="134"/>
      <c r="T20" s="134"/>
      <c r="U20" s="134"/>
      <c r="V20" s="134"/>
      <c r="W20" s="134">
        <f t="shared" si="0"/>
        <v>600</v>
      </c>
    </row>
    <row r="21" spans="2:25" x14ac:dyDescent="0.25">
      <c r="B21" s="130">
        <v>1</v>
      </c>
      <c r="C21" s="134" t="s">
        <v>48</v>
      </c>
      <c r="D21" s="134"/>
      <c r="E21" s="136">
        <v>0</v>
      </c>
      <c r="F21" s="134">
        <v>50</v>
      </c>
      <c r="G21" s="134"/>
      <c r="H21" s="137">
        <v>200</v>
      </c>
      <c r="I21" s="134"/>
      <c r="J21" s="134"/>
      <c r="K21" s="134"/>
      <c r="L21" s="134">
        <v>50</v>
      </c>
      <c r="M21" s="134"/>
      <c r="N21" s="134">
        <v>300</v>
      </c>
      <c r="O21" s="134"/>
      <c r="P21" s="134"/>
      <c r="Q21" s="134"/>
      <c r="R21" s="134"/>
      <c r="S21" s="134"/>
      <c r="T21" s="134"/>
      <c r="U21" s="134"/>
      <c r="V21" s="134"/>
      <c r="W21" s="134">
        <f t="shared" si="0"/>
        <v>600</v>
      </c>
    </row>
    <row r="22" spans="2:25" x14ac:dyDescent="0.25">
      <c r="B22" s="130">
        <v>1</v>
      </c>
      <c r="C22" s="144" t="s">
        <v>49</v>
      </c>
      <c r="D22" s="134"/>
      <c r="E22" s="134"/>
      <c r="F22" s="134">
        <v>50</v>
      </c>
      <c r="G22" s="134">
        <v>100</v>
      </c>
      <c r="H22" s="134">
        <v>250</v>
      </c>
      <c r="I22" s="134"/>
      <c r="J22" s="134"/>
      <c r="K22" s="134"/>
      <c r="L22" s="134"/>
      <c r="M22" s="134"/>
      <c r="N22" s="134"/>
      <c r="O22" s="134"/>
      <c r="P22" s="134"/>
      <c r="Q22" s="134"/>
      <c r="R22" s="134"/>
      <c r="S22" s="134"/>
      <c r="T22" s="134"/>
      <c r="U22" s="134"/>
      <c r="V22" s="134">
        <v>200</v>
      </c>
      <c r="W22" s="134">
        <f t="shared" si="0"/>
        <v>600</v>
      </c>
    </row>
    <row r="23" spans="2:25" x14ac:dyDescent="0.25">
      <c r="B23" s="130">
        <v>2</v>
      </c>
      <c r="C23" s="134" t="s">
        <v>51</v>
      </c>
      <c r="D23" s="134"/>
      <c r="E23" s="134"/>
      <c r="F23" s="134">
        <v>50</v>
      </c>
      <c r="G23" s="134">
        <v>0</v>
      </c>
      <c r="H23" s="134">
        <v>250</v>
      </c>
      <c r="I23" s="134"/>
      <c r="J23" s="134"/>
      <c r="K23" s="134"/>
      <c r="L23" s="134"/>
      <c r="M23" s="134">
        <v>200</v>
      </c>
      <c r="N23" s="134"/>
      <c r="O23" s="134"/>
      <c r="P23" s="134"/>
      <c r="Q23" s="134"/>
      <c r="R23" s="134"/>
      <c r="S23" s="134"/>
      <c r="T23" s="134"/>
      <c r="U23" s="134"/>
      <c r="V23" s="134">
        <v>100</v>
      </c>
      <c r="W23" s="134">
        <f t="shared" si="0"/>
        <v>600</v>
      </c>
    </row>
    <row r="24" spans="2:25" x14ac:dyDescent="0.25">
      <c r="B24" s="130">
        <v>2</v>
      </c>
      <c r="C24" s="134" t="s">
        <v>53</v>
      </c>
      <c r="D24" s="134"/>
      <c r="E24" s="134"/>
      <c r="F24" s="134">
        <v>50</v>
      </c>
      <c r="G24" s="134">
        <v>100</v>
      </c>
      <c r="H24" s="134">
        <v>100</v>
      </c>
      <c r="I24" s="134"/>
      <c r="J24" s="134"/>
      <c r="K24" s="134"/>
      <c r="L24" s="134">
        <v>50</v>
      </c>
      <c r="M24" s="134"/>
      <c r="N24" s="134"/>
      <c r="O24" s="134">
        <v>300</v>
      </c>
      <c r="P24" s="134"/>
      <c r="Q24" s="134"/>
      <c r="R24" s="134"/>
      <c r="S24" s="134"/>
      <c r="T24" s="134"/>
      <c r="U24" s="134"/>
      <c r="V24" s="134"/>
      <c r="W24" s="134">
        <f t="shared" si="0"/>
        <v>600</v>
      </c>
    </row>
    <row r="25" spans="2:25" x14ac:dyDescent="0.25">
      <c r="B25" s="130">
        <v>2</v>
      </c>
      <c r="C25" s="134" t="s">
        <v>54</v>
      </c>
      <c r="D25" s="134"/>
      <c r="E25" s="134"/>
      <c r="F25" s="134">
        <v>50</v>
      </c>
      <c r="G25" s="134"/>
      <c r="H25" s="134"/>
      <c r="I25" s="134"/>
      <c r="J25" s="134"/>
      <c r="K25" s="134">
        <v>200</v>
      </c>
      <c r="L25" s="134">
        <v>50</v>
      </c>
      <c r="M25" s="134"/>
      <c r="N25" s="134"/>
      <c r="O25" s="134">
        <v>300</v>
      </c>
      <c r="P25" s="134"/>
      <c r="Q25" s="134"/>
      <c r="R25" s="134"/>
      <c r="S25" s="134"/>
      <c r="T25" s="134"/>
      <c r="U25" s="134"/>
      <c r="V25" s="134"/>
      <c r="W25" s="134">
        <f t="shared" si="0"/>
        <v>600</v>
      </c>
    </row>
    <row r="26" spans="2:25" x14ac:dyDescent="0.25">
      <c r="B26" s="130">
        <v>2</v>
      </c>
      <c r="C26" s="134" t="s">
        <v>57</v>
      </c>
      <c r="D26" s="134"/>
      <c r="E26" s="134"/>
      <c r="F26" s="134">
        <v>50</v>
      </c>
      <c r="G26" s="134"/>
      <c r="H26" s="134"/>
      <c r="I26" s="134"/>
      <c r="J26" s="134"/>
      <c r="K26" s="134">
        <v>150</v>
      </c>
      <c r="L26" s="134"/>
      <c r="M26" s="134">
        <v>100</v>
      </c>
      <c r="N26" s="134"/>
      <c r="O26" s="134"/>
      <c r="P26" s="134"/>
      <c r="Q26" s="134"/>
      <c r="R26" s="134"/>
      <c r="S26" s="134"/>
      <c r="T26" s="134"/>
      <c r="U26" s="134">
        <v>300</v>
      </c>
      <c r="V26" s="134"/>
      <c r="W26" s="134">
        <f t="shared" si="0"/>
        <v>600</v>
      </c>
    </row>
    <row r="27" spans="2:25" x14ac:dyDescent="0.25">
      <c r="B27" s="130">
        <v>2</v>
      </c>
      <c r="C27" s="134" t="s">
        <v>59</v>
      </c>
      <c r="D27" s="134"/>
      <c r="E27" s="134"/>
      <c r="F27" s="134">
        <v>200</v>
      </c>
      <c r="G27" s="134">
        <v>50</v>
      </c>
      <c r="H27" s="134">
        <v>50</v>
      </c>
      <c r="I27" s="134"/>
      <c r="J27" s="134"/>
      <c r="K27" s="134"/>
      <c r="L27" s="134"/>
      <c r="M27" s="134"/>
      <c r="N27" s="134"/>
      <c r="O27" s="134"/>
      <c r="P27" s="134"/>
      <c r="Q27" s="134"/>
      <c r="R27" s="134"/>
      <c r="S27" s="134"/>
      <c r="T27" s="134"/>
      <c r="U27" s="134">
        <v>300</v>
      </c>
      <c r="V27" s="134"/>
      <c r="W27" s="134">
        <f t="shared" si="0"/>
        <v>600</v>
      </c>
    </row>
    <row r="28" spans="2:25" x14ac:dyDescent="0.25">
      <c r="B28" s="130">
        <v>3</v>
      </c>
      <c r="C28" s="134" t="s">
        <v>56</v>
      </c>
      <c r="D28" s="134"/>
      <c r="E28" s="134"/>
      <c r="F28" s="134">
        <v>50</v>
      </c>
      <c r="G28" s="134">
        <v>50</v>
      </c>
      <c r="H28" s="134"/>
      <c r="I28" s="134"/>
      <c r="J28" s="134">
        <v>200</v>
      </c>
      <c r="K28" s="134"/>
      <c r="L28" s="134">
        <v>0</v>
      </c>
      <c r="M28" s="134"/>
      <c r="N28" s="134"/>
      <c r="O28" s="134">
        <v>300</v>
      </c>
      <c r="P28" s="134"/>
      <c r="Q28" s="134"/>
      <c r="R28" s="134"/>
      <c r="S28" s="134"/>
      <c r="T28" s="134"/>
      <c r="U28" s="134"/>
      <c r="V28" s="134"/>
      <c r="W28" s="134">
        <f t="shared" si="0"/>
        <v>600</v>
      </c>
    </row>
    <row r="29" spans="2:25" x14ac:dyDescent="0.25">
      <c r="B29" s="130">
        <v>3</v>
      </c>
      <c r="C29" s="144" t="s">
        <v>55</v>
      </c>
      <c r="D29" s="134"/>
      <c r="E29" s="134"/>
      <c r="F29" s="134">
        <v>50</v>
      </c>
      <c r="G29" s="134">
        <v>100</v>
      </c>
      <c r="H29" s="134"/>
      <c r="I29" s="134"/>
      <c r="J29" s="134"/>
      <c r="K29" s="134">
        <v>100</v>
      </c>
      <c r="L29" s="134">
        <v>50</v>
      </c>
      <c r="M29" s="134"/>
      <c r="N29" s="134"/>
      <c r="O29" s="134">
        <v>300</v>
      </c>
      <c r="P29" s="134"/>
      <c r="Q29" s="134"/>
      <c r="R29" s="134"/>
      <c r="S29" s="134"/>
      <c r="T29" s="134"/>
      <c r="U29" s="134"/>
      <c r="V29" s="134"/>
      <c r="W29" s="134">
        <f t="shared" si="0"/>
        <v>600</v>
      </c>
    </row>
    <row r="30" spans="2:25" x14ac:dyDescent="0.25">
      <c r="B30" s="130">
        <v>3</v>
      </c>
      <c r="C30" s="134" t="s">
        <v>58</v>
      </c>
      <c r="D30" s="134"/>
      <c r="E30" s="134">
        <v>100</v>
      </c>
      <c r="F30" s="134"/>
      <c r="G30" s="134">
        <v>100</v>
      </c>
      <c r="H30" s="134">
        <v>100</v>
      </c>
      <c r="I30" s="134"/>
      <c r="J30" s="134"/>
      <c r="K30" s="134"/>
      <c r="L30" s="134"/>
      <c r="M30" s="134"/>
      <c r="N30" s="134"/>
      <c r="O30" s="134"/>
      <c r="P30" s="134"/>
      <c r="Q30" s="134"/>
      <c r="R30" s="134"/>
      <c r="S30" s="134"/>
      <c r="T30" s="134"/>
      <c r="U30" s="134">
        <v>300</v>
      </c>
      <c r="V30" s="134"/>
      <c r="W30" s="134">
        <f t="shared" si="0"/>
        <v>600</v>
      </c>
    </row>
    <row r="31" spans="2:25" x14ac:dyDescent="0.25">
      <c r="B31" s="130">
        <v>3</v>
      </c>
      <c r="C31" s="134" t="s">
        <v>174</v>
      </c>
      <c r="D31" s="134"/>
      <c r="E31" s="134">
        <v>100</v>
      </c>
      <c r="F31" s="134"/>
      <c r="G31" s="134">
        <v>100</v>
      </c>
      <c r="H31" s="134">
        <v>100</v>
      </c>
      <c r="I31" s="134"/>
      <c r="J31" s="134"/>
      <c r="K31" s="134"/>
      <c r="L31" s="134"/>
      <c r="M31" s="134"/>
      <c r="N31" s="134"/>
      <c r="O31" s="134"/>
      <c r="P31" s="134"/>
      <c r="Q31" s="134"/>
      <c r="R31" s="134"/>
      <c r="S31" s="134"/>
      <c r="T31" s="134"/>
      <c r="U31" s="134">
        <v>300</v>
      </c>
      <c r="V31" s="134"/>
      <c r="W31" s="134">
        <f t="shared" si="0"/>
        <v>600</v>
      </c>
    </row>
    <row r="32" spans="2:25" x14ac:dyDescent="0.25">
      <c r="B32" s="130">
        <v>3</v>
      </c>
      <c r="C32" s="134" t="s">
        <v>66</v>
      </c>
      <c r="D32" s="134">
        <v>100</v>
      </c>
      <c r="E32" s="134">
        <v>50</v>
      </c>
      <c r="F32" s="134"/>
      <c r="G32" s="134"/>
      <c r="H32" s="134">
        <v>150</v>
      </c>
      <c r="I32" s="134"/>
      <c r="J32" s="134"/>
      <c r="K32" s="134"/>
      <c r="L32" s="134"/>
      <c r="M32" s="134"/>
      <c r="N32" s="134"/>
      <c r="O32" s="134"/>
      <c r="P32" s="134"/>
      <c r="Q32" s="134"/>
      <c r="R32" s="134">
        <v>300</v>
      </c>
      <c r="S32" s="134"/>
      <c r="T32" s="134"/>
      <c r="U32" s="134"/>
      <c r="V32" s="134"/>
      <c r="W32" s="134">
        <f t="shared" si="0"/>
        <v>600</v>
      </c>
    </row>
    <row r="33" spans="2:23" x14ac:dyDescent="0.25">
      <c r="B33" s="130">
        <v>4</v>
      </c>
      <c r="C33" s="144" t="s">
        <v>65</v>
      </c>
      <c r="D33" s="134">
        <v>100</v>
      </c>
      <c r="E33" s="134"/>
      <c r="F33" s="134"/>
      <c r="G33" s="134"/>
      <c r="H33" s="134"/>
      <c r="I33" s="134">
        <v>100</v>
      </c>
      <c r="J33" s="134"/>
      <c r="K33" s="134"/>
      <c r="L33" s="134"/>
      <c r="M33" s="134"/>
      <c r="N33" s="134"/>
      <c r="O33" s="134"/>
      <c r="P33" s="134"/>
      <c r="Q33" s="134">
        <v>100</v>
      </c>
      <c r="R33" s="134">
        <v>300</v>
      </c>
      <c r="S33" s="134"/>
      <c r="T33" s="134"/>
      <c r="U33" s="134"/>
      <c r="V33" s="134"/>
      <c r="W33" s="134">
        <f t="shared" si="0"/>
        <v>600</v>
      </c>
    </row>
    <row r="34" spans="2:23" x14ac:dyDescent="0.25">
      <c r="B34" s="130">
        <v>4</v>
      </c>
      <c r="C34" s="134" t="s">
        <v>63</v>
      </c>
      <c r="D34" s="134">
        <v>50</v>
      </c>
      <c r="E34" s="134"/>
      <c r="F34" s="134"/>
      <c r="G34" s="134"/>
      <c r="H34" s="134"/>
      <c r="I34" s="134">
        <v>50</v>
      </c>
      <c r="J34" s="134"/>
      <c r="K34" s="134"/>
      <c r="L34" s="134"/>
      <c r="M34" s="134">
        <v>200</v>
      </c>
      <c r="N34" s="134"/>
      <c r="O34" s="134"/>
      <c r="P34" s="134">
        <v>300</v>
      </c>
      <c r="Q34" s="134"/>
      <c r="R34" s="134"/>
      <c r="S34" s="134"/>
      <c r="T34" s="134"/>
      <c r="U34" s="134"/>
      <c r="V34" s="134"/>
      <c r="W34" s="134">
        <f t="shared" si="0"/>
        <v>600</v>
      </c>
    </row>
    <row r="35" spans="2:23" x14ac:dyDescent="0.25">
      <c r="B35" s="130">
        <v>4</v>
      </c>
      <c r="C35" s="134" t="s">
        <v>175</v>
      </c>
      <c r="D35" s="134">
        <v>100</v>
      </c>
      <c r="E35" s="134"/>
      <c r="F35" s="134">
        <v>50</v>
      </c>
      <c r="G35" s="134"/>
      <c r="H35" s="134"/>
      <c r="I35" s="134">
        <v>150</v>
      </c>
      <c r="J35" s="134"/>
      <c r="K35" s="134"/>
      <c r="L35" s="134"/>
      <c r="M35" s="134"/>
      <c r="N35" s="134"/>
      <c r="O35" s="134"/>
      <c r="P35" s="134">
        <v>300</v>
      </c>
      <c r="Q35" s="134"/>
      <c r="R35" s="134"/>
      <c r="S35" s="134"/>
      <c r="T35" s="134"/>
      <c r="U35" s="134"/>
      <c r="V35" s="134"/>
      <c r="W35" s="134">
        <f t="shared" si="0"/>
        <v>600</v>
      </c>
    </row>
    <row r="36" spans="2:23" x14ac:dyDescent="0.25">
      <c r="B36" s="130">
        <v>4</v>
      </c>
      <c r="C36" s="134" t="s">
        <v>61</v>
      </c>
      <c r="D36" s="134">
        <v>100</v>
      </c>
      <c r="E36" s="134"/>
      <c r="F36" s="134"/>
      <c r="G36" s="134"/>
      <c r="H36" s="134"/>
      <c r="I36" s="134">
        <v>200</v>
      </c>
      <c r="J36" s="134"/>
      <c r="K36" s="134"/>
      <c r="L36" s="134"/>
      <c r="M36" s="134"/>
      <c r="N36" s="134"/>
      <c r="O36" s="134"/>
      <c r="P36" s="134">
        <v>300</v>
      </c>
      <c r="Q36" s="134"/>
      <c r="R36" s="134"/>
      <c r="S36" s="134"/>
      <c r="T36" s="134"/>
      <c r="U36" s="134"/>
      <c r="V36" s="134"/>
      <c r="W36" s="134">
        <f t="shared" si="0"/>
        <v>600</v>
      </c>
    </row>
    <row r="37" spans="2:23" x14ac:dyDescent="0.25">
      <c r="B37" s="130">
        <v>5</v>
      </c>
      <c r="C37" s="134" t="s">
        <v>176</v>
      </c>
      <c r="D37" s="134">
        <v>50</v>
      </c>
      <c r="E37" s="134"/>
      <c r="F37" s="134"/>
      <c r="G37" s="134"/>
      <c r="H37" s="134"/>
      <c r="I37" s="134"/>
      <c r="J37" s="134"/>
      <c r="K37" s="134">
        <v>50</v>
      </c>
      <c r="L37" s="134"/>
      <c r="M37" s="134">
        <v>200</v>
      </c>
      <c r="N37" s="134"/>
      <c r="O37" s="134"/>
      <c r="P37" s="134"/>
      <c r="Q37" s="134"/>
      <c r="R37" s="134">
        <v>300</v>
      </c>
      <c r="S37" s="134"/>
      <c r="T37" s="134"/>
      <c r="U37" s="134"/>
      <c r="V37" s="134"/>
      <c r="W37" s="134">
        <f t="shared" si="0"/>
        <v>600</v>
      </c>
    </row>
    <row r="38" spans="2:23" x14ac:dyDescent="0.25">
      <c r="B38" s="130">
        <v>5</v>
      </c>
      <c r="C38" s="134" t="s">
        <v>64</v>
      </c>
      <c r="D38" s="134">
        <v>50</v>
      </c>
      <c r="E38" s="134"/>
      <c r="F38" s="134"/>
      <c r="G38" s="134">
        <v>50</v>
      </c>
      <c r="H38" s="134"/>
      <c r="I38" s="134"/>
      <c r="J38" s="134"/>
      <c r="K38" s="134"/>
      <c r="L38" s="134"/>
      <c r="M38" s="134">
        <v>200</v>
      </c>
      <c r="N38" s="134"/>
      <c r="O38" s="134"/>
      <c r="P38" s="134">
        <v>300</v>
      </c>
      <c r="Q38" s="134"/>
      <c r="R38" s="134"/>
      <c r="S38" s="134"/>
      <c r="T38" s="134"/>
      <c r="U38" s="134"/>
      <c r="V38" s="134"/>
      <c r="W38" s="134">
        <f t="shared" si="0"/>
        <v>600</v>
      </c>
    </row>
    <row r="39" spans="2:23" x14ac:dyDescent="0.25">
      <c r="B39" s="130">
        <v>5</v>
      </c>
      <c r="C39" s="134" t="s">
        <v>68</v>
      </c>
      <c r="D39" s="134"/>
      <c r="E39" s="134">
        <v>100</v>
      </c>
      <c r="F39" s="134"/>
      <c r="G39" s="134">
        <v>100</v>
      </c>
      <c r="H39" s="134"/>
      <c r="I39" s="134"/>
      <c r="J39" s="134">
        <v>100</v>
      </c>
      <c r="K39" s="134"/>
      <c r="L39" s="134"/>
      <c r="M39" s="134"/>
      <c r="N39" s="134"/>
      <c r="O39" s="134"/>
      <c r="P39" s="134"/>
      <c r="Q39" s="134"/>
      <c r="R39" s="134">
        <v>300</v>
      </c>
      <c r="S39" s="134"/>
      <c r="T39" s="134"/>
      <c r="U39" s="134"/>
      <c r="V39" s="134"/>
      <c r="W39" s="134">
        <f t="shared" si="0"/>
        <v>600</v>
      </c>
    </row>
    <row r="40" spans="2:23" x14ac:dyDescent="0.25">
      <c r="B40" s="130">
        <v>5</v>
      </c>
      <c r="C40" s="134" t="s">
        <v>69</v>
      </c>
      <c r="D40" s="134"/>
      <c r="E40" s="134"/>
      <c r="F40" s="134">
        <v>100</v>
      </c>
      <c r="G40" s="134">
        <v>100</v>
      </c>
      <c r="H40" s="134"/>
      <c r="I40" s="134"/>
      <c r="J40" s="134">
        <v>200</v>
      </c>
      <c r="K40" s="134"/>
      <c r="L40" s="134">
        <v>100</v>
      </c>
      <c r="M40" s="134"/>
      <c r="N40" s="134"/>
      <c r="O40" s="134"/>
      <c r="P40" s="134"/>
      <c r="Q40" s="134"/>
      <c r="R40" s="134"/>
      <c r="S40" s="134">
        <v>100</v>
      </c>
      <c r="T40" s="134"/>
      <c r="U40" s="134"/>
      <c r="V40" s="134"/>
      <c r="W40" s="134">
        <f t="shared" si="0"/>
        <v>600</v>
      </c>
    </row>
    <row r="41" spans="2:23" x14ac:dyDescent="0.25">
      <c r="B41" s="130">
        <v>6</v>
      </c>
      <c r="C41" s="134" t="s">
        <v>177</v>
      </c>
      <c r="D41" s="134"/>
      <c r="E41" s="134"/>
      <c r="F41" s="134">
        <v>100</v>
      </c>
      <c r="G41" s="134"/>
      <c r="H41" s="134"/>
      <c r="I41" s="134"/>
      <c r="J41" s="134">
        <v>200</v>
      </c>
      <c r="K41" s="134"/>
      <c r="L41" s="134">
        <v>200</v>
      </c>
      <c r="M41" s="134"/>
      <c r="N41" s="134"/>
      <c r="O41" s="134"/>
      <c r="P41" s="134"/>
      <c r="Q41" s="134"/>
      <c r="R41" s="134"/>
      <c r="S41" s="134">
        <v>100</v>
      </c>
      <c r="T41" s="134"/>
      <c r="U41" s="134"/>
      <c r="V41" s="134"/>
      <c r="W41" s="134">
        <f t="shared" si="0"/>
        <v>600</v>
      </c>
    </row>
    <row r="42" spans="2:23" x14ac:dyDescent="0.25">
      <c r="B42" s="130">
        <v>6</v>
      </c>
      <c r="C42" s="134" t="s">
        <v>73</v>
      </c>
      <c r="D42" s="134">
        <v>50</v>
      </c>
      <c r="E42" s="134"/>
      <c r="F42" s="134"/>
      <c r="G42" s="134">
        <v>150</v>
      </c>
      <c r="H42" s="134"/>
      <c r="I42" s="134"/>
      <c r="J42" s="134">
        <v>100</v>
      </c>
      <c r="K42" s="134"/>
      <c r="L42" s="134"/>
      <c r="M42" s="134"/>
      <c r="N42" s="134"/>
      <c r="O42" s="134"/>
      <c r="P42" s="134"/>
      <c r="Q42" s="134"/>
      <c r="R42" s="134"/>
      <c r="S42" s="134"/>
      <c r="T42" s="134">
        <v>300</v>
      </c>
      <c r="U42" s="134"/>
      <c r="V42" s="134"/>
      <c r="W42" s="134">
        <f t="shared" si="0"/>
        <v>600</v>
      </c>
    </row>
    <row r="43" spans="2:23" x14ac:dyDescent="0.25">
      <c r="B43" s="130">
        <v>6</v>
      </c>
      <c r="C43" s="134" t="s">
        <v>74</v>
      </c>
      <c r="D43" s="136">
        <v>0</v>
      </c>
      <c r="E43" s="134"/>
      <c r="F43" s="134"/>
      <c r="G43" s="134"/>
      <c r="H43" s="134"/>
      <c r="I43" s="134">
        <v>100</v>
      </c>
      <c r="J43" s="134"/>
      <c r="K43" s="134"/>
      <c r="L43" s="134"/>
      <c r="M43" s="134"/>
      <c r="N43" s="134"/>
      <c r="O43" s="134"/>
      <c r="P43" s="134"/>
      <c r="Q43" s="137">
        <v>300</v>
      </c>
      <c r="R43" s="134"/>
      <c r="S43" s="134"/>
      <c r="T43" s="134">
        <v>200</v>
      </c>
      <c r="U43" s="134"/>
      <c r="V43" s="134"/>
      <c r="W43" s="134">
        <f t="shared" si="0"/>
        <v>600</v>
      </c>
    </row>
    <row r="44" spans="2:23" x14ac:dyDescent="0.25">
      <c r="B44" s="130">
        <v>6</v>
      </c>
      <c r="C44" s="134" t="s">
        <v>178</v>
      </c>
      <c r="D44" s="136">
        <v>0</v>
      </c>
      <c r="E44" s="134"/>
      <c r="F44" s="134"/>
      <c r="G44" s="134"/>
      <c r="H44" s="134"/>
      <c r="I44" s="134"/>
      <c r="J44" s="134"/>
      <c r="K44" s="134">
        <v>300</v>
      </c>
      <c r="L44" s="134">
        <v>100</v>
      </c>
      <c r="M44" s="134"/>
      <c r="N44" s="134"/>
      <c r="O44" s="134"/>
      <c r="P44" s="134"/>
      <c r="Q44" s="134"/>
      <c r="R44" s="134"/>
      <c r="S44" s="134"/>
      <c r="T44" s="137">
        <v>200</v>
      </c>
      <c r="U44" s="134"/>
      <c r="V44" s="134"/>
      <c r="W44" s="134">
        <f t="shared" si="0"/>
        <v>600</v>
      </c>
    </row>
    <row r="45" spans="2:23" x14ac:dyDescent="0.25">
      <c r="B45" s="238" t="s">
        <v>179</v>
      </c>
      <c r="C45" s="238"/>
      <c r="D45" s="134" t="s">
        <v>24</v>
      </c>
      <c r="E45" s="134" t="s">
        <v>148</v>
      </c>
      <c r="F45" s="134" t="s">
        <v>26</v>
      </c>
      <c r="G45" s="134" t="s">
        <v>27</v>
      </c>
      <c r="H45" s="134" t="s">
        <v>28</v>
      </c>
      <c r="I45" s="134" t="s">
        <v>224</v>
      </c>
      <c r="J45" s="134" t="s">
        <v>30</v>
      </c>
      <c r="K45" s="134" t="s">
        <v>31</v>
      </c>
      <c r="L45" s="134" t="s">
        <v>225</v>
      </c>
      <c r="M45" s="134" t="s">
        <v>33</v>
      </c>
      <c r="N45" s="134" t="s">
        <v>34</v>
      </c>
      <c r="O45" s="134" t="s">
        <v>35</v>
      </c>
      <c r="P45" s="134" t="s">
        <v>36</v>
      </c>
      <c r="Q45" s="134" t="s">
        <v>37</v>
      </c>
      <c r="R45" s="134" t="s">
        <v>38</v>
      </c>
      <c r="S45" s="134" t="s">
        <v>39</v>
      </c>
      <c r="T45" s="134" t="s">
        <v>40</v>
      </c>
      <c r="U45" s="134" t="s">
        <v>41</v>
      </c>
      <c r="V45" s="134" t="s">
        <v>42</v>
      </c>
      <c r="W45" s="132" t="s">
        <v>180</v>
      </c>
    </row>
    <row r="46" spans="2:23" x14ac:dyDescent="0.25">
      <c r="B46" s="238" t="s">
        <v>181</v>
      </c>
      <c r="C46" s="238"/>
      <c r="D46" s="133">
        <f>SUM(D13:D44)</f>
        <v>1200</v>
      </c>
      <c r="E46" s="133">
        <f t="shared" ref="E46:V46" si="1">SUM(E13:E44)</f>
        <v>500</v>
      </c>
      <c r="F46" s="133">
        <f t="shared" si="1"/>
        <v>1300</v>
      </c>
      <c r="G46" s="133">
        <f t="shared" si="1"/>
        <v>1200</v>
      </c>
      <c r="H46" s="133">
        <f t="shared" si="1"/>
        <v>1200</v>
      </c>
      <c r="I46" s="133">
        <f t="shared" si="1"/>
        <v>800</v>
      </c>
      <c r="J46" s="133">
        <f t="shared" si="1"/>
        <v>1200</v>
      </c>
      <c r="K46" s="133">
        <f t="shared" si="1"/>
        <v>1200</v>
      </c>
      <c r="L46" s="133">
        <f t="shared" si="1"/>
        <v>600</v>
      </c>
      <c r="M46" s="133">
        <f t="shared" si="1"/>
        <v>1200</v>
      </c>
      <c r="N46" s="133">
        <f t="shared" si="1"/>
        <v>1200</v>
      </c>
      <c r="O46" s="133">
        <f t="shared" si="1"/>
        <v>1200</v>
      </c>
      <c r="P46" s="133">
        <f t="shared" si="1"/>
        <v>1200</v>
      </c>
      <c r="Q46" s="133">
        <f t="shared" si="1"/>
        <v>900</v>
      </c>
      <c r="R46" s="133">
        <f t="shared" si="1"/>
        <v>1200</v>
      </c>
      <c r="S46" s="133">
        <f t="shared" si="1"/>
        <v>300</v>
      </c>
      <c r="T46" s="133">
        <f t="shared" si="1"/>
        <v>900</v>
      </c>
      <c r="U46" s="133">
        <f t="shared" si="1"/>
        <v>1200</v>
      </c>
      <c r="V46" s="133">
        <f t="shared" si="1"/>
        <v>700</v>
      </c>
      <c r="W46" s="132">
        <f>SUM(W13:W44)</f>
        <v>19200</v>
      </c>
    </row>
    <row r="47" spans="2:23" x14ac:dyDescent="0.25">
      <c r="W47">
        <f>SUM(D46:V46)</f>
        <v>19200</v>
      </c>
    </row>
    <row r="48" spans="2:23" x14ac:dyDescent="0.25">
      <c r="B48" s="139"/>
      <c r="C48" s="1" t="s">
        <v>241</v>
      </c>
      <c r="D48" s="1"/>
      <c r="E48" s="1"/>
      <c r="F48" s="1"/>
      <c r="G48" s="1"/>
      <c r="H48" s="1"/>
      <c r="I48" s="1"/>
      <c r="J48" s="1"/>
      <c r="K48" s="1"/>
      <c r="L48" s="1"/>
      <c r="M48" s="1"/>
      <c r="N48" s="1"/>
      <c r="O48" s="1"/>
      <c r="P48" s="1"/>
      <c r="Q48" s="1"/>
      <c r="R48" s="1"/>
      <c r="S48" s="1"/>
      <c r="T48" s="1"/>
      <c r="U48" s="1"/>
      <c r="V48" s="1"/>
      <c r="W48" s="1"/>
    </row>
    <row r="50" spans="2:3" x14ac:dyDescent="0.25">
      <c r="B50" s="140"/>
      <c r="C50" s="1" t="s">
        <v>182</v>
      </c>
    </row>
    <row r="52" spans="2:3" x14ac:dyDescent="0.25">
      <c r="B52" s="141"/>
      <c r="C52" s="1" t="s">
        <v>183</v>
      </c>
    </row>
    <row r="54" spans="2:3" x14ac:dyDescent="0.25">
      <c r="B54" s="142"/>
      <c r="C54" s="1" t="s">
        <v>184</v>
      </c>
    </row>
    <row r="57" spans="2:3" x14ac:dyDescent="0.25">
      <c r="B57" s="1" t="s">
        <v>185</v>
      </c>
      <c r="C57" s="1" t="s">
        <v>186</v>
      </c>
    </row>
    <row r="59" spans="2:3" x14ac:dyDescent="0.25">
      <c r="B59" s="1" t="s">
        <v>187</v>
      </c>
      <c r="C59" s="1" t="s">
        <v>188</v>
      </c>
    </row>
    <row r="61" spans="2:3" x14ac:dyDescent="0.25">
      <c r="B61" s="1" t="s">
        <v>189</v>
      </c>
      <c r="C61" s="1" t="s">
        <v>242</v>
      </c>
    </row>
  </sheetData>
  <mergeCells count="10">
    <mergeCell ref="C9:W9"/>
    <mergeCell ref="C10:W10"/>
    <mergeCell ref="B45:C45"/>
    <mergeCell ref="B46:C46"/>
    <mergeCell ref="B2:Y2"/>
    <mergeCell ref="C4:W4"/>
    <mergeCell ref="C5:W5"/>
    <mergeCell ref="C6:W6"/>
    <mergeCell ref="C7:W7"/>
    <mergeCell ref="C8:W8"/>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Explanation basic data</vt:lpstr>
      <vt:lpstr>Town production</vt:lpstr>
      <vt:lpstr>Price table</vt:lpstr>
      <vt:lpstr>Ship build informations</vt:lpstr>
      <vt:lpstr>Traveltimes</vt:lpstr>
      <vt:lpstr>Mediteranian trading posts</vt:lpstr>
      <vt:lpstr>production scales of facilitys</vt:lpstr>
      <vt:lpstr>Need and Production</vt:lpstr>
      <vt:lpstr>Planing a full scale "Hanse"</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Ralf</dc:creator>
  <cp:lastModifiedBy>Ralf</cp:lastModifiedBy>
  <dcterms:created xsi:type="dcterms:W3CDTF">2010-12-11T10:48:01Z</dcterms:created>
  <dcterms:modified xsi:type="dcterms:W3CDTF">2010-12-12T19:12:20Z</dcterms:modified>
</cp:coreProperties>
</file>